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C:\Users\dorot\OneDrive\Desktop\Glocal teaching materials\BUT\Banaszuk Piotr\"/>
    </mc:Choice>
  </mc:AlternateContent>
  <xr:revisionPtr revIDLastSave="0" documentId="13_ncr:1_{020815A4-E9B3-4AE3-9E0E-5F046CCC5584}" xr6:coauthVersionLast="36" xr6:coauthVersionMax="36" xr10:uidLastSave="{00000000-0000-0000-0000-000000000000}"/>
  <bookViews>
    <workbookView xWindow="0" yWindow="0" windowWidth="23040" windowHeight="10404" activeTab="1" xr2:uid="{C86C0E47-4DA1-4946-A6A0-FA6F10519A29}"/>
  </bookViews>
  <sheets>
    <sheet name="Sheet1" sheetId="1" r:id="rId1"/>
    <sheet name="Sheet2" sheetId="2" r:id="rId2"/>
  </sheets>
  <externalReferences>
    <externalReference r:id="rId3"/>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 i="2" l="1"/>
  <c r="C59" i="2"/>
  <c r="C64" i="2"/>
  <c r="C65" i="2" s="1"/>
  <c r="G60" i="2"/>
  <c r="E60" i="2"/>
  <c r="C60" i="2"/>
  <c r="E59" i="2"/>
  <c r="G56" i="2"/>
  <c r="E56" i="2"/>
  <c r="C56" i="2"/>
  <c r="G55" i="2"/>
  <c r="E55" i="2"/>
  <c r="C55" i="2"/>
  <c r="G54" i="2"/>
  <c r="E54" i="2"/>
  <c r="C54" i="2"/>
  <c r="G53" i="2"/>
  <c r="E53" i="2"/>
  <c r="C53" i="2"/>
  <c r="G52" i="2"/>
  <c r="E52" i="2"/>
  <c r="C52" i="2"/>
  <c r="G51" i="2"/>
  <c r="E51" i="2"/>
  <c r="C51" i="2"/>
  <c r="G50" i="2"/>
  <c r="E50" i="2"/>
  <c r="C50" i="2"/>
  <c r="G49" i="2"/>
  <c r="E49" i="2"/>
  <c r="C49" i="2"/>
  <c r="G48" i="2"/>
  <c r="E48" i="2"/>
  <c r="C48" i="2"/>
  <c r="G47" i="2"/>
  <c r="E47" i="2"/>
  <c r="C47" i="2"/>
  <c r="G46" i="2"/>
  <c r="E46" i="2"/>
  <c r="C46" i="2"/>
  <c r="G45" i="2"/>
  <c r="E45" i="2"/>
  <c r="C45" i="2"/>
  <c r="G44" i="2"/>
  <c r="E44" i="2"/>
  <c r="C44" i="2"/>
  <c r="G43" i="2"/>
  <c r="E43" i="2"/>
  <c r="C43" i="2"/>
  <c r="G42" i="2"/>
  <c r="E42" i="2"/>
  <c r="C42" i="2"/>
  <c r="G41" i="2"/>
  <c r="E41" i="2"/>
  <c r="C41" i="2"/>
  <c r="G40" i="2"/>
  <c r="E40" i="2"/>
  <c r="C40" i="2"/>
  <c r="G39" i="2"/>
  <c r="E39" i="2"/>
  <c r="C39" i="2"/>
  <c r="G38" i="2"/>
  <c r="E38" i="2"/>
  <c r="C38" i="2"/>
  <c r="G37" i="2"/>
  <c r="E37" i="2"/>
  <c r="C37" i="2"/>
  <c r="G36" i="2"/>
  <c r="E36" i="2"/>
  <c r="C36" i="2"/>
  <c r="E21" i="2"/>
  <c r="G20" i="2"/>
  <c r="G19" i="2"/>
  <c r="G18" i="2"/>
  <c r="G17" i="2"/>
  <c r="G16" i="2"/>
  <c r="G15" i="2"/>
  <c r="G14" i="2"/>
  <c r="G13" i="2"/>
  <c r="G12" i="2"/>
  <c r="G11" i="2"/>
  <c r="H3" i="2"/>
  <c r="G21" i="2" l="1"/>
  <c r="C66" i="2" s="1"/>
  <c r="E28" i="2" l="1"/>
  <c r="Q53" i="2" s="1"/>
  <c r="R53" i="2" s="1"/>
  <c r="H53" i="2" s="1"/>
  <c r="E27" i="2"/>
  <c r="Q45" i="2"/>
  <c r="R45" i="2" s="1"/>
  <c r="H45" i="2" s="1"/>
  <c r="Q43" i="2"/>
  <c r="R43" i="2" s="1"/>
  <c r="H43" i="2" s="1"/>
  <c r="Q48" i="2"/>
  <c r="R48" i="2" s="1"/>
  <c r="H48" i="2" s="1"/>
  <c r="Q46" i="2"/>
  <c r="R46" i="2" s="1"/>
  <c r="Q55" i="2"/>
  <c r="R55" i="2" s="1"/>
  <c r="Q52" i="2"/>
  <c r="R52" i="2" s="1"/>
  <c r="Q41" i="2"/>
  <c r="R41" i="2" s="1"/>
  <c r="H41" i="2" s="1"/>
  <c r="Q44" i="2"/>
  <c r="R44" i="2" s="1"/>
  <c r="H44" i="2" s="1"/>
  <c r="O55" i="2"/>
  <c r="P55" i="2" s="1"/>
  <c r="F55" i="2" s="1"/>
  <c r="O51" i="2"/>
  <c r="P51" i="2" s="1"/>
  <c r="F51" i="2" s="1"/>
  <c r="O49" i="2"/>
  <c r="P49" i="2" s="1"/>
  <c r="F49" i="2" s="1"/>
  <c r="O47" i="2"/>
  <c r="P47" i="2" s="1"/>
  <c r="F47" i="2" s="1"/>
  <c r="O45" i="2"/>
  <c r="P45" i="2" s="1"/>
  <c r="F45" i="2" s="1"/>
  <c r="O43" i="2"/>
  <c r="P43" i="2" s="1"/>
  <c r="F43" i="2" s="1"/>
  <c r="M43" i="2"/>
  <c r="N43" i="2" s="1"/>
  <c r="D43" i="2" s="1"/>
  <c r="M39" i="2"/>
  <c r="N39" i="2" s="1"/>
  <c r="D39" i="2" s="1"/>
  <c r="M55" i="2"/>
  <c r="N55" i="2" s="1"/>
  <c r="D55" i="2" s="1"/>
  <c r="M51" i="2"/>
  <c r="N51" i="2" s="1"/>
  <c r="D51" i="2" s="1"/>
  <c r="M49" i="2"/>
  <c r="N49" i="2" s="1"/>
  <c r="D49" i="2" s="1"/>
  <c r="M47" i="2"/>
  <c r="N47" i="2" s="1"/>
  <c r="D47" i="2" s="1"/>
  <c r="M45" i="2"/>
  <c r="N45" i="2" s="1"/>
  <c r="D45" i="2" s="1"/>
  <c r="M41" i="2"/>
  <c r="N41" i="2" s="1"/>
  <c r="D41" i="2" s="1"/>
  <c r="O44" i="2"/>
  <c r="P44" i="2" s="1"/>
  <c r="F44" i="2" s="1"/>
  <c r="O56" i="2"/>
  <c r="P56" i="2" s="1"/>
  <c r="F56" i="2" s="1"/>
  <c r="O54" i="2"/>
  <c r="P54" i="2" s="1"/>
  <c r="F54" i="2" s="1"/>
  <c r="O50" i="2"/>
  <c r="P50" i="2" s="1"/>
  <c r="F50" i="2" s="1"/>
  <c r="O48" i="2"/>
  <c r="P48" i="2" s="1"/>
  <c r="F48" i="2" s="1"/>
  <c r="O42" i="2"/>
  <c r="P42" i="2" s="1"/>
  <c r="F42" i="2" s="1"/>
  <c r="O40" i="2"/>
  <c r="P40" i="2" s="1"/>
  <c r="F40" i="2" s="1"/>
  <c r="O38" i="2"/>
  <c r="P38" i="2" s="1"/>
  <c r="F38" i="2" s="1"/>
  <c r="M54" i="2"/>
  <c r="N54" i="2" s="1"/>
  <c r="D54" i="2" s="1"/>
  <c r="M52" i="2"/>
  <c r="N52" i="2" s="1"/>
  <c r="D52" i="2" s="1"/>
  <c r="M50" i="2"/>
  <c r="N50" i="2" s="1"/>
  <c r="D50" i="2" s="1"/>
  <c r="M46" i="2"/>
  <c r="N46" i="2" s="1"/>
  <c r="D46" i="2" s="1"/>
  <c r="M44" i="2"/>
  <c r="N44" i="2" s="1"/>
  <c r="D44" i="2" s="1"/>
  <c r="M40" i="2"/>
  <c r="N40" i="2" s="1"/>
  <c r="D40" i="2" s="1"/>
  <c r="M36" i="2"/>
  <c r="N36" i="2" s="1"/>
  <c r="D36" i="2" s="1"/>
  <c r="Q42" i="2"/>
  <c r="R42" i="2" s="1"/>
  <c r="H42" i="2" s="1"/>
  <c r="Q50" i="2"/>
  <c r="R50" i="2" s="1"/>
  <c r="Q39" i="2"/>
  <c r="R39" i="2" s="1"/>
  <c r="Q37" i="2"/>
  <c r="R37" i="2" s="1"/>
  <c r="H37" i="2" s="1"/>
  <c r="Q38" i="2"/>
  <c r="R38" i="2" s="1"/>
  <c r="H38" i="2" s="1"/>
  <c r="Q51" i="2"/>
  <c r="R51" i="2" s="1"/>
  <c r="H51" i="2" s="1"/>
  <c r="Q56" i="2"/>
  <c r="R56" i="2" s="1"/>
  <c r="H56" i="2" s="1"/>
  <c r="Q40" i="2"/>
  <c r="R40" i="2" s="1"/>
  <c r="Q49" i="2"/>
  <c r="R49" i="2" s="1"/>
  <c r="H49" i="2" s="1"/>
  <c r="Q54" i="2"/>
  <c r="R54" i="2" s="1"/>
  <c r="H54" i="2" s="1"/>
  <c r="Q36" i="2"/>
  <c r="R36" i="2" s="1"/>
  <c r="H36" i="2" s="1"/>
  <c r="Q47" i="2"/>
  <c r="R47" i="2" s="1"/>
  <c r="H47" i="2" s="1"/>
  <c r="H40" i="2" l="1"/>
  <c r="M48" i="2"/>
  <c r="N48" i="2" s="1"/>
  <c r="D48" i="2" s="1"/>
  <c r="O52" i="2"/>
  <c r="P52" i="2" s="1"/>
  <c r="F52" i="2" s="1"/>
  <c r="M53" i="2"/>
  <c r="N53" i="2" s="1"/>
  <c r="D53" i="2" s="1"/>
  <c r="O53" i="2"/>
  <c r="P53" i="2" s="1"/>
  <c r="F53" i="2" s="1"/>
  <c r="O46" i="2"/>
  <c r="P46" i="2" s="1"/>
  <c r="F46" i="2" s="1"/>
  <c r="H52" i="2"/>
  <c r="M38" i="2"/>
  <c r="N38" i="2" s="1"/>
  <c r="D38" i="2" s="1"/>
  <c r="O36" i="2"/>
  <c r="P36" i="2" s="1"/>
  <c r="F36" i="2" s="1"/>
  <c r="O39" i="2"/>
  <c r="P39" i="2" s="1"/>
  <c r="F39" i="2" s="1"/>
  <c r="H55" i="2"/>
  <c r="M56" i="2"/>
  <c r="N56" i="2" s="1"/>
  <c r="D56" i="2" s="1"/>
  <c r="O37" i="2"/>
  <c r="P37" i="2" s="1"/>
  <c r="F37" i="2" s="1"/>
  <c r="H39" i="2"/>
  <c r="H50" i="2"/>
  <c r="M42" i="2"/>
  <c r="N42" i="2" s="1"/>
  <c r="D42" i="2" s="1"/>
  <c r="M37" i="2"/>
  <c r="N37" i="2" s="1"/>
  <c r="D37" i="2" s="1"/>
  <c r="O41" i="2"/>
  <c r="P41" i="2" s="1"/>
  <c r="F41" i="2" s="1"/>
  <c r="H46" i="2"/>
  <c r="G63" i="2"/>
  <c r="G61" i="2"/>
  <c r="G62" i="2" s="1"/>
  <c r="G67" i="2" s="1"/>
  <c r="H63" i="2"/>
  <c r="F63" i="2"/>
  <c r="E61" i="2"/>
  <c r="E62" i="2" s="1"/>
  <c r="E67" i="2" s="1"/>
  <c r="E63" i="2"/>
  <c r="C61" i="2"/>
  <c r="C62" i="2" s="1"/>
  <c r="C67" i="2" s="1"/>
  <c r="C68" i="2" s="1"/>
  <c r="D63" i="2"/>
  <c r="C6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Zraunig</author>
    <author>Birgit (WaWi)</author>
  </authors>
  <commentList>
    <comment ref="B10" authorId="0" shapeId="0" xr:uid="{35133430-F869-034D-A360-CA89ECD41575}">
      <text>
        <r>
          <rPr>
            <b/>
            <sz val="9"/>
            <color rgb="FF000000"/>
            <rFont val="Tahoma"/>
            <family val="2"/>
          </rPr>
          <t xml:space="preserve">Type of drainage area
</t>
        </r>
        <r>
          <rPr>
            <b/>
            <sz val="9"/>
            <color rgb="FF000000"/>
            <rFont val="Tahoma"/>
            <family val="2"/>
          </rPr>
          <t xml:space="preserve">- hard-roofed roofs
</t>
        </r>
        <r>
          <rPr>
            <b/>
            <sz val="9"/>
            <color rgb="FF000000"/>
            <rFont val="Tahoma"/>
            <family val="2"/>
          </rPr>
          <t xml:space="preserve">- Extensively green roofs
</t>
        </r>
        <r>
          <rPr>
            <b/>
            <sz val="9"/>
            <color rgb="FF000000"/>
            <rFont val="Tahoma"/>
            <family val="2"/>
          </rPr>
          <t xml:space="preserve">- Intensive green roofs
</t>
        </r>
        <r>
          <rPr>
            <b/>
            <sz val="9"/>
            <color rgb="FF000000"/>
            <rFont val="Tahoma"/>
            <family val="2"/>
          </rPr>
          <t xml:space="preserve">- paved (e.g. paved) courtyards
</t>
        </r>
        <r>
          <rPr>
            <b/>
            <sz val="9"/>
            <color rgb="FF000000"/>
            <rFont val="Tahoma"/>
            <family val="2"/>
          </rPr>
          <t xml:space="preserve">   and ways
</t>
        </r>
        <r>
          <rPr>
            <b/>
            <sz val="9"/>
            <color rgb="FF000000"/>
            <rFont val="Tahoma"/>
            <family val="2"/>
          </rPr>
          <t xml:space="preserve">- gravel paths (compacted)
</t>
        </r>
        <r>
          <rPr>
            <b/>
            <sz val="9"/>
            <color rgb="FF000000"/>
            <rFont val="Tahoma"/>
            <family val="2"/>
          </rPr>
          <t>- Green areas &amp; grass pavers</t>
        </r>
      </text>
    </comment>
    <comment ref="D10" authorId="0" shapeId="0" xr:uid="{9EDC336D-951B-5F4A-A509-3A72A51F45DE}">
      <text>
        <r>
          <rPr>
            <sz val="9"/>
            <color rgb="FF000000"/>
            <rFont val="Tahoma"/>
            <family val="2"/>
          </rPr>
          <t xml:space="preserve">hard covered roofs - 1.0
</t>
        </r>
        <r>
          <rPr>
            <sz val="9"/>
            <color rgb="FF000000"/>
            <rFont val="Tahoma"/>
            <family val="2"/>
          </rPr>
          <t xml:space="preserve">Extensively green roofs - 0.5
</t>
        </r>
        <r>
          <rPr>
            <sz val="9"/>
            <color rgb="FF000000"/>
            <rFont val="Tahoma"/>
            <family val="2"/>
          </rPr>
          <t xml:space="preserve">Intense green roofs - 0.3
</t>
        </r>
        <r>
          <rPr>
            <sz val="9"/>
            <color rgb="FF000000"/>
            <rFont val="Tahoma"/>
            <family val="2"/>
          </rPr>
          <t xml:space="preserve">paved (e.g. paved) courtyards and paths - 0.8 to 1.0
</t>
        </r>
        <r>
          <rPr>
            <sz val="9"/>
            <color rgb="FF000000"/>
            <rFont val="Tahoma"/>
            <family val="2"/>
          </rPr>
          <t xml:space="preserve">Gravel paths (compacted) - 0.6-0.8
</t>
        </r>
        <r>
          <rPr>
            <sz val="9"/>
            <color rgb="FF000000"/>
            <rFont val="Tahoma"/>
            <family val="2"/>
          </rPr>
          <t>Green areas &amp; grass pavers - &lt;0.5</t>
        </r>
      </text>
    </comment>
    <comment ref="B11" authorId="0" shapeId="0" xr:uid="{47FE0047-174D-AA41-A23B-4D1610AA56AB}">
      <text>
        <r>
          <rPr>
            <b/>
            <sz val="9"/>
            <color rgb="FF000000"/>
            <rFont val="Tahoma"/>
            <family val="2"/>
          </rPr>
          <t xml:space="preserve">HINWEIS
</t>
        </r>
        <r>
          <rPr>
            <sz val="9"/>
            <color rgb="FF000000"/>
            <rFont val="Tahoma"/>
            <family val="2"/>
          </rPr>
          <t xml:space="preserve">alle Grünflächen abzüglich As;
</t>
        </r>
        <r>
          <rPr>
            <sz val="9"/>
            <color rgb="FF000000"/>
            <rFont val="Tahoma"/>
            <family val="2"/>
          </rPr>
          <t xml:space="preserve">Randbereiche der Anlage bitte hier berücksichtigen;
</t>
        </r>
        <r>
          <rPr>
            <sz val="9"/>
            <color rgb="FF000000"/>
            <rFont val="Tahoma"/>
            <family val="2"/>
          </rPr>
          <t xml:space="preserve"> Eingabe immer erforderlich.
</t>
        </r>
      </text>
    </comment>
    <comment ref="E23" authorId="0" shapeId="0" xr:uid="{7FB1387A-9F62-544D-8726-48AE6223754A}">
      <text>
        <r>
          <rPr>
            <b/>
            <sz val="9"/>
            <color indexed="81"/>
            <rFont val="Tahoma"/>
            <family val="2"/>
          </rPr>
          <t xml:space="preserve">HINWEIS
</t>
        </r>
        <r>
          <rPr>
            <sz val="9"/>
            <color indexed="81"/>
            <rFont val="Tahoma"/>
            <family val="2"/>
          </rPr>
          <t>Entwurf ÖWAV-RB 45 empfiehlt für die Berechnung 1*10E-5 m/s. ÖNORM B 2506-2, ÖWAV-RB 35 und RVS empfehlen Durchlässigkeit von 1*10E-4 bis 1*10E-5 m/s.</t>
        </r>
      </text>
    </comment>
    <comment ref="E24" authorId="0" shapeId="0" xr:uid="{57B6B332-4A77-B14B-8C53-9B2ACB6945E4}">
      <text>
        <r>
          <rPr>
            <b/>
            <sz val="9"/>
            <color rgb="FF000000"/>
            <rFont val="Tahoma"/>
            <family val="2"/>
          </rPr>
          <t xml:space="preserve">HINWEIS
</t>
        </r>
        <r>
          <rPr>
            <sz val="9"/>
            <color rgb="FF000000"/>
            <rFont val="Tahoma"/>
            <family val="2"/>
          </rPr>
          <t>Wird Sickerfähigkeit des Bodenfilters von 1*10E-5 m/s überschritten (z.B. 1*10E-4 m/s), wird Zuschlagsfaktor nach DWA A 138 von 1,1 bis 1,2 empfohlen.</t>
        </r>
      </text>
    </comment>
    <comment ref="E25" authorId="0" shapeId="0" xr:uid="{C3DDAD14-4480-4149-97F3-0E7349395935}">
      <text>
        <r>
          <rPr>
            <b/>
            <sz val="9"/>
            <color rgb="FF000000"/>
            <rFont val="Tahoma"/>
            <family val="2"/>
          </rPr>
          <t xml:space="preserve">HINWEIS
</t>
        </r>
        <r>
          <rPr>
            <b/>
            <sz val="9"/>
            <color rgb="FF000000"/>
            <rFont val="Tahoma"/>
            <family val="2"/>
          </rPr>
          <t xml:space="preserve">bei Sickermulde …. 1,0
</t>
        </r>
        <r>
          <rPr>
            <b/>
            <sz val="9"/>
            <color rgb="FF000000"/>
            <rFont val="Tahoma"/>
            <family val="2"/>
          </rPr>
          <t xml:space="preserve">
</t>
        </r>
        <r>
          <rPr>
            <b/>
            <sz val="9"/>
            <color rgb="FF000000"/>
            <rFont val="Tahoma"/>
            <family val="2"/>
          </rPr>
          <t xml:space="preserve">bei Sickerbecken
</t>
        </r>
        <r>
          <rPr>
            <sz val="9"/>
            <color rgb="FF000000"/>
            <rFont val="Tahoma"/>
            <family val="2"/>
          </rPr>
          <t xml:space="preserve">mit Absetzbecken ……   1,0
</t>
        </r>
        <r>
          <rPr>
            <sz val="9"/>
            <color rgb="FF000000"/>
            <rFont val="Tahoma"/>
            <family val="2"/>
          </rPr>
          <t xml:space="preserve">ohne Absetzbecken .. ..0,5 für Sohlfläche und Böschungen (lt. ÖNORM B 2506-1)
</t>
        </r>
        <r>
          <rPr>
            <sz val="9"/>
            <color rgb="FF000000"/>
            <rFont val="Tahoma"/>
            <family val="2"/>
          </rPr>
          <t xml:space="preserve">ohne Absetzbecken .....0,2 für Sohlfläche (lt. DWA A 138) </t>
        </r>
        <r>
          <rPr>
            <b/>
            <sz val="9"/>
            <color rgb="FF000000"/>
            <rFont val="Tahoma"/>
            <family val="2"/>
          </rPr>
          <t xml:space="preserve">
</t>
        </r>
        <r>
          <rPr>
            <sz val="9"/>
            <color rgb="FF000000"/>
            <rFont val="Tahoma"/>
            <family val="2"/>
          </rPr>
          <t xml:space="preserve">
</t>
        </r>
      </text>
    </comment>
    <comment ref="C34" authorId="1" shapeId="0" xr:uid="{F068B12A-2B92-6F41-8AD5-C825D92F426D}">
      <text/>
    </comment>
    <comment ref="D34" authorId="1" shapeId="0" xr:uid="{8141013B-B1D2-9F4A-94FF-BDF038C578BE}">
      <text>
        <r>
          <rPr>
            <b/>
            <sz val="9"/>
            <color rgb="FF000000"/>
            <rFont val="Tahoma"/>
            <family val="2"/>
          </rPr>
          <t xml:space="preserve">Storage volume =
</t>
        </r>
        <r>
          <rPr>
            <b/>
            <sz val="9"/>
            <color rgb="FF000000"/>
            <rFont val="Tahoma"/>
            <family val="2"/>
          </rPr>
          <t xml:space="preserve">  (Infiltration rate * total area of effective runoff) / 1,000</t>
        </r>
      </text>
    </comment>
    <comment ref="C61" authorId="0" shapeId="0" xr:uid="{E9EA4FCE-00FD-EE45-B554-92CEEB4C5D6D}">
      <text>
        <r>
          <rPr>
            <b/>
            <sz val="9"/>
            <color rgb="FF000000"/>
            <rFont val="Tahoma"/>
            <family val="2"/>
          </rPr>
          <t xml:space="preserve">Note:
</t>
        </r>
        <r>
          <rPr>
            <b/>
            <sz val="9"/>
            <color rgb="FF000000"/>
            <rFont val="Tahoma"/>
            <family val="2"/>
          </rPr>
          <t>Maximum of Vs at annuality A</t>
        </r>
      </text>
    </comment>
    <comment ref="E61" authorId="0" shapeId="0" xr:uid="{E9573C19-7A71-084A-B0EF-614F30F2AAF2}">
      <text>
        <r>
          <rPr>
            <b/>
            <sz val="9"/>
            <color rgb="FF000000"/>
            <rFont val="Tahoma"/>
            <family val="2"/>
          </rPr>
          <t xml:space="preserve">Note:
</t>
        </r>
        <r>
          <rPr>
            <b/>
            <sz val="9"/>
            <color rgb="FF000000"/>
            <rFont val="Tahoma"/>
            <family val="2"/>
          </rPr>
          <t xml:space="preserve">Maximum of Vs at annuality 
</t>
        </r>
        <r>
          <rPr>
            <sz val="9"/>
            <color rgb="FF000000"/>
            <rFont val="Tahoma"/>
            <family val="2"/>
          </rPr>
          <t xml:space="preserve">B
</t>
        </r>
      </text>
    </comment>
    <comment ref="G61" authorId="0" shapeId="0" xr:uid="{469AD4C4-6181-FC4B-8029-2CD44568B7B2}">
      <text>
        <r>
          <rPr>
            <b/>
            <sz val="9"/>
            <color rgb="FF000000"/>
            <rFont val="Tahoma"/>
            <family val="2"/>
          </rPr>
          <t xml:space="preserve">Note:
</t>
        </r>
        <r>
          <rPr>
            <b/>
            <sz val="9"/>
            <color rgb="FF000000"/>
            <rFont val="Tahoma"/>
            <family val="2"/>
          </rPr>
          <t xml:space="preserve">Maximum of Vs at annuality </t>
        </r>
        <r>
          <rPr>
            <sz val="9"/>
            <color rgb="FF000000"/>
            <rFont val="Tahoma"/>
            <family val="2"/>
          </rPr>
          <t>C</t>
        </r>
      </text>
    </comment>
    <comment ref="C64" authorId="0" shapeId="0" xr:uid="{38DD43EF-3FED-384B-B0A2-D81178A9AF0A}">
      <text>
        <r>
          <rPr>
            <b/>
            <sz val="9"/>
            <color rgb="FF000000"/>
            <rFont val="Tahoma"/>
            <family val="2"/>
          </rPr>
          <t>Formula:</t>
        </r>
        <r>
          <rPr>
            <sz val="9"/>
            <color rgb="FF000000"/>
            <rFont val="Tahoma"/>
            <family val="2"/>
          </rPr>
          <t xml:space="preserve">
</t>
        </r>
        <r>
          <rPr>
            <sz val="9"/>
            <color rgb="FF000000"/>
            <rFont val="Tahoma"/>
            <family val="2"/>
          </rPr>
          <t>As * kf * fz * 1.000</t>
        </r>
      </text>
    </comment>
    <comment ref="C65" authorId="0" shapeId="0" xr:uid="{D03441B9-070B-9D44-9776-EA0E810F518E}">
      <text>
        <r>
          <rPr>
            <b/>
            <sz val="9"/>
            <color rgb="FF000000"/>
            <rFont val="Tahoma"/>
            <family val="2"/>
          </rPr>
          <t xml:space="preserve">Formula:
</t>
        </r>
        <r>
          <rPr>
            <sz val="9"/>
            <color rgb="FF000000"/>
            <rFont val="Tahoma"/>
            <family val="2"/>
          </rPr>
          <t>Infiltration amount based on As and kf * 3,6 *24</t>
        </r>
      </text>
    </comment>
    <comment ref="C66" authorId="0" shapeId="0" xr:uid="{542A5CDA-867E-354A-A527-AC3630240881}">
      <text>
        <r>
          <rPr>
            <b/>
            <sz val="9"/>
            <color rgb="FF000000"/>
            <rFont val="Tahoma"/>
            <family val="2"/>
          </rPr>
          <t>Formula:</t>
        </r>
        <r>
          <rPr>
            <sz val="9"/>
            <color rgb="FF000000"/>
            <rFont val="Tahoma"/>
            <family val="2"/>
          </rPr>
          <t xml:space="preserve">
</t>
        </r>
        <r>
          <rPr>
            <sz val="9"/>
            <color rgb="FF000000"/>
            <rFont val="Tahoma"/>
            <family val="2"/>
          </rPr>
          <t xml:space="preserve">Daily precipitation * total catchment area / 1,000
</t>
        </r>
        <r>
          <rPr>
            <sz val="9"/>
            <color rgb="FF000000"/>
            <rFont val="Tahoma"/>
            <family val="2"/>
          </rPr>
          <t xml:space="preserve">
</t>
        </r>
        <r>
          <rPr>
            <sz val="9"/>
            <color rgb="FF000000"/>
            <rFont val="Tahoma"/>
            <family val="2"/>
          </rPr>
          <t>The lower amount can be used to calculate the daily freight.</t>
        </r>
      </text>
    </comment>
    <comment ref="C67" authorId="0" shapeId="0" xr:uid="{0652C2B2-B74C-BA41-BC26-9F5C00A80A1A}">
      <text>
        <r>
          <rPr>
            <b/>
            <sz val="9"/>
            <color rgb="FF000000"/>
            <rFont val="Tahoma"/>
            <family val="2"/>
          </rPr>
          <t xml:space="preserve">IMPORTANT
</t>
        </r>
        <r>
          <rPr>
            <sz val="9"/>
            <color rgb="FF000000"/>
            <rFont val="Tahoma"/>
            <family val="2"/>
          </rPr>
          <t xml:space="preserve">max. 24 hours
</t>
        </r>
      </text>
    </comment>
  </commentList>
</comments>
</file>

<file path=xl/sharedStrings.xml><?xml version="1.0" encoding="utf-8"?>
<sst xmlns="http://schemas.openxmlformats.org/spreadsheetml/2006/main" count="124" uniqueCount="92">
  <si>
    <t>Information:</t>
  </si>
  <si>
    <t>MIN</t>
  </si>
  <si>
    <t>5 min.</t>
  </si>
  <si>
    <t>10 min.</t>
  </si>
  <si>
    <t>15 min.</t>
  </si>
  <si>
    <t>20 min.</t>
  </si>
  <si>
    <t>30 min.</t>
  </si>
  <si>
    <t>45 min.</t>
  </si>
  <si>
    <t>60 min.</t>
  </si>
  <si>
    <t>90 min.</t>
  </si>
  <si>
    <t>2 h</t>
  </si>
  <si>
    <t>3 h</t>
  </si>
  <si>
    <t>4 h</t>
  </si>
  <si>
    <t>6 h</t>
  </si>
  <si>
    <t>9 h</t>
  </si>
  <si>
    <t>12 h</t>
  </si>
  <si>
    <t>18 h</t>
  </si>
  <si>
    <t>1 d</t>
  </si>
  <si>
    <t>2 d</t>
  </si>
  <si>
    <t>3 d</t>
  </si>
  <si>
    <t>4 d</t>
  </si>
  <si>
    <t>5 d</t>
  </si>
  <si>
    <t>6 d</t>
  </si>
  <si>
    <t>kf,u/kf</t>
  </si>
  <si>
    <t>VERSICKERUNGSMULDEN UND -BECKEN, RASENFLÄCHE</t>
  </si>
  <si>
    <r>
      <t>A</t>
    </r>
    <r>
      <rPr>
        <b/>
        <vertAlign val="subscript"/>
        <sz val="8"/>
        <color indexed="8"/>
        <rFont val="Arial"/>
        <family val="2"/>
        <charset val="204"/>
      </rPr>
      <t>n</t>
    </r>
    <r>
      <rPr>
        <b/>
        <sz val="8"/>
        <color indexed="8"/>
        <rFont val="Arial"/>
        <family val="2"/>
        <charset val="204"/>
      </rPr>
      <t xml:space="preserve"> [m²]</t>
    </r>
  </si>
  <si>
    <r>
      <t>k</t>
    </r>
    <r>
      <rPr>
        <vertAlign val="subscript"/>
        <sz val="8"/>
        <rFont val="Arial"/>
        <family val="2"/>
        <charset val="204"/>
      </rPr>
      <t>f</t>
    </r>
  </si>
  <si>
    <r>
      <t>f</t>
    </r>
    <r>
      <rPr>
        <vertAlign val="subscript"/>
        <sz val="8"/>
        <rFont val="Arial"/>
        <family val="2"/>
        <charset val="204"/>
      </rPr>
      <t>z</t>
    </r>
  </si>
  <si>
    <t>Sicherheitsbeiwert</t>
  </si>
  <si>
    <t>β</t>
  </si>
  <si>
    <r>
      <t>A</t>
    </r>
    <r>
      <rPr>
        <vertAlign val="subscript"/>
        <sz val="8"/>
        <rFont val="Arial"/>
        <family val="2"/>
        <charset val="204"/>
      </rPr>
      <t>s</t>
    </r>
  </si>
  <si>
    <r>
      <t>A</t>
    </r>
    <r>
      <rPr>
        <vertAlign val="subscript"/>
        <sz val="8"/>
        <rFont val="Arial"/>
        <family val="2"/>
        <charset val="204"/>
      </rPr>
      <t>red</t>
    </r>
  </si>
  <si>
    <r>
      <t>A</t>
    </r>
    <r>
      <rPr>
        <vertAlign val="subscript"/>
        <sz val="8"/>
        <rFont val="Arial"/>
        <family val="2"/>
        <charset val="204"/>
      </rPr>
      <t>ent</t>
    </r>
  </si>
  <si>
    <t>Jährlichkeit A</t>
  </si>
  <si>
    <t>Jährlichkeit B</t>
  </si>
  <si>
    <t>Jährlichkeit C</t>
  </si>
  <si>
    <t>Versickerungsrate1</t>
  </si>
  <si>
    <t>erford. Speicherkapazität</t>
  </si>
  <si>
    <t>qv1</t>
  </si>
  <si>
    <t>qs1</t>
  </si>
  <si>
    <t>qv2</t>
  </si>
  <si>
    <t>qs2</t>
  </si>
  <si>
    <t>qv3</t>
  </si>
  <si>
    <t>qs3</t>
  </si>
  <si>
    <t>0 min</t>
  </si>
  <si>
    <r>
      <t>k</t>
    </r>
    <r>
      <rPr>
        <vertAlign val="subscript"/>
        <sz val="8"/>
        <rFont val="Arial"/>
        <family val="2"/>
        <charset val="204"/>
      </rPr>
      <t>fu</t>
    </r>
    <r>
      <rPr>
        <sz val="8"/>
        <rFont val="Arial"/>
        <family val="2"/>
        <charset val="238"/>
      </rPr>
      <t>/k</t>
    </r>
    <r>
      <rPr>
        <vertAlign val="subscript"/>
        <sz val="8"/>
        <rFont val="Arial"/>
        <family val="2"/>
        <charset val="204"/>
      </rPr>
      <t>f</t>
    </r>
  </si>
  <si>
    <t>GENERAL PROJECT DATA</t>
  </si>
  <si>
    <t>Project name:</t>
  </si>
  <si>
    <t>Designer</t>
  </si>
  <si>
    <t>Remarks:</t>
  </si>
  <si>
    <t>Rainfall data</t>
  </si>
  <si>
    <t>Duration</t>
  </si>
  <si>
    <t>DATA</t>
  </si>
  <si>
    <t>Catchment areas</t>
  </si>
  <si>
    <t>Designation of catchment area</t>
  </si>
  <si>
    <t>Type of drainage area</t>
  </si>
  <si>
    <r>
      <t>Discharge coefficient α</t>
    </r>
    <r>
      <rPr>
        <b/>
        <vertAlign val="subscript"/>
        <sz val="8"/>
        <color indexed="8"/>
        <rFont val="Arial"/>
        <family val="2"/>
        <charset val="204"/>
      </rPr>
      <t>n</t>
    </r>
  </si>
  <si>
    <r>
      <t>Partial catchment areas  A</t>
    </r>
    <r>
      <rPr>
        <b/>
        <vertAlign val="subscript"/>
        <sz val="8"/>
        <color indexed="8"/>
        <rFont val="Arial"/>
        <family val="2"/>
        <charset val="204"/>
      </rPr>
      <t>red</t>
    </r>
    <r>
      <rPr>
        <b/>
        <sz val="8"/>
        <color indexed="8"/>
        <rFont val="Arial"/>
        <family val="2"/>
        <charset val="204"/>
      </rPr>
      <t xml:space="preserve"> [m²]</t>
    </r>
  </si>
  <si>
    <t>Green areas without effective infiltration areas</t>
  </si>
  <si>
    <t>Catchment 1</t>
  </si>
  <si>
    <t>Catchment 2</t>
  </si>
  <si>
    <t>Catchment 3</t>
  </si>
  <si>
    <t>Catchment 4</t>
  </si>
  <si>
    <t>paved surfaces</t>
  </si>
  <si>
    <t>Catchment area total</t>
  </si>
  <si>
    <t>Infiltration coefficiet</t>
  </si>
  <si>
    <t>Surcharge factor</t>
  </si>
  <si>
    <t>effective infiltration area</t>
  </si>
  <si>
    <t>Drainage area / catchment area</t>
  </si>
  <si>
    <t>Total surface receiving precipitation</t>
  </si>
  <si>
    <t>Calculation of retention volume</t>
  </si>
  <si>
    <t>Annuality A</t>
  </si>
  <si>
    <t>Annuality B</t>
  </si>
  <si>
    <t>Annuality C</t>
  </si>
  <si>
    <t xml:space="preserve"> emptying time</t>
  </si>
  <si>
    <t>DURATION</t>
  </si>
  <si>
    <t>Annuality</t>
  </si>
  <si>
    <r>
      <t>Rain height q</t>
    </r>
    <r>
      <rPr>
        <b/>
        <vertAlign val="subscript"/>
        <sz val="8"/>
        <rFont val="Arial"/>
        <family val="2"/>
        <charset val="204"/>
      </rPr>
      <t>r</t>
    </r>
    <r>
      <rPr>
        <b/>
        <sz val="8"/>
        <rFont val="Arial"/>
        <family val="2"/>
        <charset val="204"/>
      </rPr>
      <t xml:space="preserve"> [l/m²]</t>
    </r>
  </si>
  <si>
    <t>required storage volume Vs [m³]</t>
  </si>
  <si>
    <t>Annual assessment</t>
  </si>
  <si>
    <t>Flood test</t>
  </si>
  <si>
    <t>required storage volumeVs [m³]</t>
  </si>
  <si>
    <t>RESULT / CALCULATION</t>
  </si>
  <si>
    <t>minimum required retention volume [m³]</t>
  </si>
  <si>
    <t>Impoundment height [m]</t>
  </si>
  <si>
    <t>Rainfall event</t>
  </si>
  <si>
    <t>Infiltration amount based on As &amp; kf</t>
  </si>
  <si>
    <t>Daily amount  As &amp; kf</t>
  </si>
  <si>
    <t xml:space="preserve">Flow rate </t>
  </si>
  <si>
    <t>Emptying time</t>
  </si>
  <si>
    <t xml:space="preserve"> </t>
  </si>
  <si>
    <t>developed on the basis of spreadsheet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</si>
</sst>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00\ &quot;m²&quot;"/>
    <numFmt numFmtId="165" formatCode="0.E+00\ &quot;m/s&quot;"/>
    <numFmt numFmtId="166" formatCode="0.0"/>
    <numFmt numFmtId="167" formatCode="_-* #,##0.00_-;\-* #,##0.00_-;_-* &quot;-&quot;??_-;_-@_-"/>
    <numFmt numFmtId="168" formatCode="_-* #,##0.0_-;\-* #,##0.0_-;_-* &quot;-&quot;?_-;_-@_-"/>
    <numFmt numFmtId="169" formatCode="&quot;Jährlichkeit&quot;\ 0"/>
    <numFmt numFmtId="170" formatCode="0.0\ &quot;m³&quot;"/>
    <numFmt numFmtId="171" formatCode="0.00\ &quot;m&quot;"/>
    <numFmt numFmtId="172" formatCode="0\ &quot;l/m²&quot;"/>
    <numFmt numFmtId="173" formatCode="0.00\ &quot;l/s&quot;"/>
    <numFmt numFmtId="174" formatCode="0\ &quot;m³/d&quot;"/>
    <numFmt numFmtId="175" formatCode="0.00\ &quot;h&quot;"/>
    <numFmt numFmtId="176" formatCode="0.000000000"/>
    <numFmt numFmtId="177" formatCode="0.00\ \ &quot;l/(s * ha)&quot;"/>
    <numFmt numFmtId="178" formatCode="0.00\ &quot;l/m²&quot;"/>
    <numFmt numFmtId="179" formatCode="0.00\ &quot;m³&quot;"/>
  </numFmts>
  <fonts count="37" x14ac:knownFonts="1">
    <font>
      <sz val="12"/>
      <color theme="1"/>
      <name val="Calibri"/>
      <family val="2"/>
      <scheme val="minor"/>
    </font>
    <font>
      <sz val="12"/>
      <color rgb="FF3F3F76"/>
      <name val="Calibri"/>
      <family val="2"/>
      <scheme val="minor"/>
    </font>
    <font>
      <b/>
      <sz val="12"/>
      <color rgb="FFFA7D00"/>
      <name val="Calibri"/>
      <family val="2"/>
      <scheme val="minor"/>
    </font>
    <font>
      <sz val="10"/>
      <name val="Arial"/>
      <family val="2"/>
      <charset val="238"/>
    </font>
    <font>
      <u/>
      <sz val="12"/>
      <color theme="10"/>
      <name val="Calibri"/>
      <family val="2"/>
      <scheme val="minor"/>
    </font>
    <font>
      <b/>
      <sz val="10"/>
      <name val="Arial"/>
      <family val="2"/>
      <charset val="204"/>
    </font>
    <font>
      <sz val="10"/>
      <color indexed="8"/>
      <name val="Arial"/>
      <family val="2"/>
      <charset val="204"/>
    </font>
    <font>
      <b/>
      <sz val="14"/>
      <name val="Arial"/>
      <family val="2"/>
      <charset val="204"/>
    </font>
    <font>
      <sz val="14"/>
      <name val="Arial"/>
      <family val="2"/>
      <charset val="204"/>
    </font>
    <font>
      <b/>
      <sz val="10"/>
      <color indexed="22"/>
      <name val="Arial"/>
      <family val="2"/>
      <charset val="204"/>
    </font>
    <font>
      <sz val="10"/>
      <color indexed="22"/>
      <name val="Arial"/>
      <family val="2"/>
      <charset val="204"/>
    </font>
    <font>
      <sz val="10"/>
      <color indexed="9"/>
      <name val="Arial"/>
      <family val="2"/>
      <charset val="238"/>
    </font>
    <font>
      <sz val="11"/>
      <name val="Arial"/>
      <family val="2"/>
      <charset val="204"/>
    </font>
    <font>
      <sz val="10"/>
      <color indexed="62"/>
      <name val="Arial"/>
      <family val="2"/>
      <charset val="204"/>
    </font>
    <font>
      <sz val="7"/>
      <name val="Arial"/>
      <family val="2"/>
      <charset val="204"/>
    </font>
    <font>
      <b/>
      <sz val="9"/>
      <name val="Arial"/>
      <family val="2"/>
      <charset val="204"/>
    </font>
    <font>
      <b/>
      <sz val="8"/>
      <color indexed="8"/>
      <name val="Arial"/>
      <family val="2"/>
      <charset val="204"/>
    </font>
    <font>
      <sz val="8"/>
      <name val="Arial"/>
      <family val="2"/>
      <charset val="238"/>
    </font>
    <font>
      <b/>
      <sz val="8"/>
      <name val="Arial"/>
      <family val="2"/>
      <charset val="204"/>
    </font>
    <font>
      <b/>
      <vertAlign val="subscript"/>
      <sz val="8"/>
      <color indexed="8"/>
      <name val="Arial"/>
      <family val="2"/>
      <charset val="204"/>
    </font>
    <font>
      <sz val="8"/>
      <color indexed="9"/>
      <name val="Arial"/>
      <family val="2"/>
      <charset val="204"/>
    </font>
    <font>
      <vertAlign val="subscript"/>
      <sz val="8"/>
      <name val="Arial"/>
      <family val="2"/>
      <charset val="204"/>
    </font>
    <font>
      <sz val="8"/>
      <color indexed="8"/>
      <name val="Arial"/>
      <family val="2"/>
      <charset val="238"/>
    </font>
    <font>
      <sz val="8"/>
      <color indexed="8"/>
      <name val="Calibri"/>
      <family val="2"/>
    </font>
    <font>
      <sz val="9"/>
      <name val="Arial"/>
      <family val="2"/>
      <charset val="204"/>
    </font>
    <font>
      <i/>
      <sz val="8"/>
      <name val="Arial"/>
      <family val="2"/>
      <charset val="204"/>
    </font>
    <font>
      <b/>
      <vertAlign val="subscript"/>
      <sz val="8"/>
      <name val="Arial"/>
      <family val="2"/>
      <charset val="204"/>
    </font>
    <font>
      <b/>
      <sz val="8"/>
      <color indexed="9"/>
      <name val="Arial"/>
      <family val="2"/>
      <charset val="204"/>
    </font>
    <font>
      <sz val="10"/>
      <name val="Calibri"/>
      <family val="2"/>
    </font>
    <font>
      <b/>
      <sz val="9"/>
      <color indexed="81"/>
      <name val="Tahoma"/>
      <family val="2"/>
    </font>
    <font>
      <sz val="9"/>
      <color indexed="81"/>
      <name val="Tahoma"/>
      <family val="2"/>
    </font>
    <font>
      <b/>
      <sz val="9"/>
      <color rgb="FF000000"/>
      <name val="Tahoma"/>
      <family val="2"/>
    </font>
    <font>
      <sz val="9"/>
      <color rgb="FF000000"/>
      <name val="Tahoma"/>
      <family val="2"/>
    </font>
    <font>
      <sz val="8"/>
      <name val="Arial"/>
      <family val="2"/>
    </font>
    <font>
      <sz val="8"/>
      <color indexed="8"/>
      <name val="Arial"/>
      <family val="2"/>
    </font>
    <font>
      <sz val="10"/>
      <color rgb="FF000000"/>
      <name val="Arial"/>
      <family val="2"/>
      <charset val="238"/>
    </font>
    <font>
      <sz val="10"/>
      <color theme="1"/>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0"/>
        <bgColor indexed="64"/>
      </patternFill>
    </fill>
    <fill>
      <patternFill patternType="solid">
        <fgColor indexed="50"/>
        <bgColor indexed="64"/>
      </patternFill>
    </fill>
    <fill>
      <patternFill patternType="solid">
        <fgColor indexed="51"/>
        <bgColor indexed="64"/>
      </patternFill>
    </fill>
  </fills>
  <borders count="74">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23"/>
      </right>
      <top style="thin">
        <color indexed="64"/>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medium">
        <color indexed="64"/>
      </right>
      <top style="thin">
        <color indexed="23"/>
      </top>
      <bottom style="thin">
        <color indexed="23"/>
      </bottom>
      <diagonal/>
    </border>
    <border>
      <left style="medium">
        <color indexed="64"/>
      </left>
      <right/>
      <top/>
      <bottom style="medium">
        <color indexed="64"/>
      </bottom>
      <diagonal/>
    </border>
    <border>
      <left/>
      <right/>
      <top/>
      <bottom style="medium">
        <color indexed="64"/>
      </bottom>
      <diagonal/>
    </border>
    <border>
      <left style="thin">
        <color indexed="23"/>
      </left>
      <right style="thin">
        <color indexed="23"/>
      </right>
      <top style="thin">
        <color indexed="23"/>
      </top>
      <bottom style="medium">
        <color indexed="64"/>
      </bottom>
      <diagonal/>
    </border>
    <border>
      <left style="thin">
        <color indexed="23"/>
      </left>
      <right style="medium">
        <color indexed="64"/>
      </right>
      <top style="thin">
        <color indexed="23"/>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23"/>
      </left>
      <right style="thin">
        <color indexed="23"/>
      </right>
      <top style="medium">
        <color indexed="64"/>
      </top>
      <bottom style="medium">
        <color indexed="64"/>
      </bottom>
      <diagonal/>
    </border>
    <border>
      <left style="thin">
        <color indexed="23"/>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23"/>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23"/>
      </left>
      <right/>
      <top style="medium">
        <color indexed="64"/>
      </top>
      <bottom style="thin">
        <color indexed="23"/>
      </bottom>
      <diagonal/>
    </border>
    <border>
      <left/>
      <right style="thin">
        <color indexed="23"/>
      </right>
      <top style="medium">
        <color indexed="64"/>
      </top>
      <bottom style="thin">
        <color indexed="23"/>
      </bottom>
      <diagonal/>
    </border>
    <border>
      <left style="medium">
        <color indexed="64"/>
      </left>
      <right style="thin">
        <color indexed="23"/>
      </right>
      <top style="medium">
        <color indexed="64"/>
      </top>
      <bottom style="thin">
        <color indexed="23"/>
      </bottom>
      <diagonal/>
    </border>
    <border>
      <left style="thin">
        <color indexed="23"/>
      </left>
      <right style="medium">
        <color indexed="64"/>
      </right>
      <top style="medium">
        <color indexed="64"/>
      </top>
      <bottom style="thin">
        <color indexed="23"/>
      </bottom>
      <diagonal/>
    </border>
    <border>
      <left style="medium">
        <color indexed="64"/>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medium">
        <color indexed="64"/>
      </left>
      <right style="thin">
        <color indexed="23"/>
      </right>
      <top style="thin">
        <color indexed="23"/>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4">
    <xf numFmtId="0" fontId="0" fillId="0" borderId="0"/>
    <xf numFmtId="0" fontId="1" fillId="2" borderId="1" applyNumberFormat="0" applyAlignment="0" applyProtection="0"/>
    <xf numFmtId="0" fontId="2" fillId="3" borderId="1" applyNumberFormat="0" applyAlignment="0" applyProtection="0"/>
    <xf numFmtId="0" fontId="4" fillId="0" borderId="0" applyNumberFormat="0" applyFill="0" applyBorder="0" applyAlignment="0" applyProtection="0"/>
  </cellStyleXfs>
  <cellXfs count="308">
    <xf numFmtId="0" fontId="0" fillId="0" borderId="0" xfId="0"/>
    <xf numFmtId="0" fontId="3" fillId="0" borderId="14" xfId="0" applyFont="1" applyBorder="1" applyAlignment="1">
      <alignment horizontal="left"/>
    </xf>
    <xf numFmtId="0" fontId="3" fillId="0" borderId="15" xfId="0" applyFont="1" applyBorder="1" applyAlignment="1">
      <alignment horizontal="left"/>
    </xf>
    <xf numFmtId="0" fontId="6" fillId="0" borderId="15" xfId="1" applyFont="1" applyFill="1" applyBorder="1" applyAlignment="1" applyProtection="1">
      <alignment horizontal="left" vertical="center" wrapText="1"/>
      <protection locked="0"/>
    </xf>
    <xf numFmtId="0" fontId="3" fillId="0" borderId="0" xfId="0" applyFont="1"/>
    <xf numFmtId="0" fontId="5" fillId="0" borderId="0" xfId="0" applyFont="1" applyAlignment="1">
      <alignment horizontal="center"/>
    </xf>
    <xf numFmtId="0" fontId="4" fillId="0" borderId="0" xfId="3" applyAlignment="1" applyProtection="1">
      <alignment horizontal="center"/>
    </xf>
    <xf numFmtId="0" fontId="1" fillId="2" borderId="1" xfId="1"/>
    <xf numFmtId="0" fontId="5" fillId="4" borderId="23" xfId="0" applyFont="1" applyFill="1" applyBorder="1"/>
    <xf numFmtId="0" fontId="5" fillId="4" borderId="24" xfId="0" applyFont="1" applyFill="1" applyBorder="1" applyAlignment="1">
      <alignment horizontal="center"/>
    </xf>
    <xf numFmtId="1" fontId="9" fillId="4" borderId="24" xfId="0" applyNumberFormat="1" applyFont="1" applyFill="1" applyBorder="1" applyAlignment="1">
      <alignment horizontal="center"/>
    </xf>
    <xf numFmtId="0" fontId="5" fillId="4" borderId="25" xfId="0" applyFont="1" applyFill="1" applyBorder="1" applyAlignment="1">
      <alignment horizontal="center"/>
    </xf>
    <xf numFmtId="0" fontId="5" fillId="4" borderId="26" xfId="0" applyFont="1" applyFill="1" applyBorder="1" applyAlignment="1">
      <alignment horizontal="center"/>
    </xf>
    <xf numFmtId="0" fontId="3" fillId="4" borderId="27" xfId="0" applyFont="1" applyFill="1" applyBorder="1" applyAlignment="1">
      <alignment vertical="center"/>
    </xf>
    <xf numFmtId="0" fontId="0" fillId="4" borderId="28" xfId="0" applyFill="1" applyBorder="1" applyAlignment="1">
      <alignment horizontal="center" vertical="center"/>
    </xf>
    <xf numFmtId="1" fontId="10" fillId="4" borderId="29" xfId="0" applyNumberFormat="1" applyFont="1" applyFill="1" applyBorder="1" applyAlignment="1">
      <alignment horizontal="center" vertical="center"/>
    </xf>
    <xf numFmtId="0" fontId="0" fillId="4" borderId="27" xfId="0" applyFill="1" applyBorder="1" applyAlignment="1">
      <alignment vertical="center"/>
    </xf>
    <xf numFmtId="0" fontId="0" fillId="4" borderId="30" xfId="0" applyFill="1" applyBorder="1" applyAlignment="1">
      <alignment vertical="center"/>
    </xf>
    <xf numFmtId="0" fontId="0" fillId="4" borderId="31" xfId="0" applyFill="1" applyBorder="1" applyAlignment="1">
      <alignment horizontal="center" vertical="center"/>
    </xf>
    <xf numFmtId="1" fontId="10" fillId="4" borderId="32" xfId="0" applyNumberFormat="1" applyFont="1" applyFill="1" applyBorder="1" applyAlignment="1">
      <alignment horizontal="center" vertical="center"/>
    </xf>
    <xf numFmtId="0" fontId="11" fillId="0" borderId="0" xfId="0" applyFont="1"/>
    <xf numFmtId="0" fontId="11" fillId="0" borderId="0" xfId="0" applyFont="1" applyAlignment="1">
      <alignment horizontal="center"/>
    </xf>
    <xf numFmtId="2" fontId="13" fillId="2" borderId="34" xfId="1" applyNumberFormat="1" applyFont="1" applyBorder="1" applyAlignment="1" applyProtection="1">
      <alignment horizontal="center" vertical="center"/>
      <protection locked="0"/>
    </xf>
    <xf numFmtId="2" fontId="13" fillId="2" borderId="35" xfId="1" applyNumberFormat="1" applyFont="1" applyBorder="1" applyAlignment="1" applyProtection="1">
      <alignment horizontal="center" vertical="center"/>
      <protection locked="0"/>
    </xf>
    <xf numFmtId="0" fontId="7" fillId="0" borderId="15" xfId="0" applyFont="1" applyBorder="1" applyAlignment="1">
      <alignment vertical="center"/>
    </xf>
    <xf numFmtId="0" fontId="14" fillId="0" borderId="15" xfId="0" applyFont="1" applyBorder="1" applyAlignment="1">
      <alignment horizontal="center" vertical="center"/>
    </xf>
    <xf numFmtId="0" fontId="15" fillId="0" borderId="0" xfId="0" applyFont="1" applyAlignment="1">
      <alignment vertical="center"/>
    </xf>
    <xf numFmtId="0" fontId="15" fillId="0" borderId="0" xfId="0" applyFont="1" applyAlignment="1">
      <alignment vertical="top"/>
    </xf>
    <xf numFmtId="0" fontId="16" fillId="0" borderId="0" xfId="2" applyFont="1" applyFill="1" applyBorder="1" applyAlignment="1">
      <alignment horizontal="center" vertical="top" wrapText="1"/>
    </xf>
    <xf numFmtId="0" fontId="17" fillId="0" borderId="0" xfId="0" applyFont="1"/>
    <xf numFmtId="164" fontId="18" fillId="0" borderId="0" xfId="0" applyNumberFormat="1" applyFont="1" applyAlignment="1">
      <alignment horizontal="center" vertical="top"/>
    </xf>
    <xf numFmtId="0" fontId="16" fillId="4" borderId="2" xfId="2" applyFont="1" applyFill="1" applyBorder="1" applyAlignment="1">
      <alignment vertical="top" wrapText="1"/>
    </xf>
    <xf numFmtId="0" fontId="16" fillId="4" borderId="40" xfId="2" applyFont="1" applyFill="1" applyBorder="1" applyAlignment="1">
      <alignment horizontal="center" vertical="top" wrapText="1"/>
    </xf>
    <xf numFmtId="0" fontId="20" fillId="0" borderId="0" xfId="0" applyFont="1"/>
    <xf numFmtId="2" fontId="17" fillId="2" borderId="1" xfId="1" applyNumberFormat="1" applyFont="1" applyAlignment="1" applyProtection="1">
      <alignment horizontal="center" vertical="top"/>
      <protection locked="0"/>
    </xf>
    <xf numFmtId="164" fontId="15" fillId="0" borderId="0" xfId="0" applyNumberFormat="1" applyFont="1" applyAlignment="1">
      <alignment horizontal="center" vertical="top"/>
    </xf>
    <xf numFmtId="0" fontId="0" fillId="0" borderId="0" xfId="0" applyAlignment="1">
      <alignment horizontal="center"/>
    </xf>
    <xf numFmtId="0" fontId="17" fillId="4" borderId="8" xfId="0" applyFont="1" applyFill="1" applyBorder="1" applyAlignment="1">
      <alignment vertical="top"/>
    </xf>
    <xf numFmtId="0" fontId="15" fillId="0" borderId="0" xfId="0" applyFont="1" applyAlignment="1">
      <alignment horizontal="center" vertical="top"/>
    </xf>
    <xf numFmtId="0" fontId="17" fillId="0" borderId="0" xfId="0" applyFont="1" applyAlignment="1">
      <alignment vertical="top" wrapText="1"/>
    </xf>
    <xf numFmtId="11" fontId="17" fillId="0" borderId="0" xfId="0" applyNumberFormat="1" applyFont="1"/>
    <xf numFmtId="0" fontId="0" fillId="4" borderId="2"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5" fillId="0" borderId="21" xfId="0" applyFont="1" applyBorder="1" applyAlignment="1">
      <alignment horizontal="center" vertical="top"/>
    </xf>
    <xf numFmtId="0" fontId="17" fillId="4" borderId="50" xfId="0" applyFont="1" applyFill="1" applyBorder="1" applyAlignment="1">
      <alignment horizontal="center"/>
    </xf>
    <xf numFmtId="0" fontId="17" fillId="4" borderId="28" xfId="0" applyFont="1" applyFill="1" applyBorder="1" applyAlignment="1">
      <alignment horizontal="center"/>
    </xf>
    <xf numFmtId="0" fontId="23" fillId="4" borderId="50" xfId="2" applyFont="1" applyFill="1" applyBorder="1" applyAlignment="1">
      <alignment horizontal="center"/>
    </xf>
    <xf numFmtId="0" fontId="6" fillId="0" borderId="0" xfId="0" applyFont="1" applyAlignment="1">
      <alignment horizontal="center"/>
    </xf>
    <xf numFmtId="11" fontId="6" fillId="0" borderId="0" xfId="0" applyNumberFormat="1" applyFont="1" applyAlignment="1">
      <alignment horizontal="center"/>
    </xf>
    <xf numFmtId="0" fontId="17" fillId="4" borderId="28" xfId="0" applyFont="1" applyFill="1" applyBorder="1" applyAlignment="1">
      <alignment horizontal="center" vertical="center"/>
    </xf>
    <xf numFmtId="0" fontId="17" fillId="4" borderId="58" xfId="0" applyFont="1" applyFill="1" applyBorder="1" applyAlignment="1">
      <alignment horizontal="center" vertical="center"/>
    </xf>
    <xf numFmtId="0" fontId="17" fillId="4" borderId="31" xfId="0" applyFont="1" applyFill="1" applyBorder="1" applyAlignment="1">
      <alignment horizontal="center" vertical="center"/>
    </xf>
    <xf numFmtId="0" fontId="17" fillId="0" borderId="0" xfId="0" applyFont="1" applyAlignment="1">
      <alignment horizontal="left" vertical="top" wrapText="1"/>
    </xf>
    <xf numFmtId="0" fontId="17" fillId="4" borderId="18" xfId="0" applyFont="1" applyFill="1" applyBorder="1"/>
    <xf numFmtId="0" fontId="17" fillId="4" borderId="19" xfId="0" applyFont="1" applyFill="1" applyBorder="1" applyAlignment="1">
      <alignment horizontal="center"/>
    </xf>
    <xf numFmtId="0" fontId="18" fillId="0" borderId="0" xfId="0" applyFont="1"/>
    <xf numFmtId="11" fontId="20" fillId="0" borderId="0" xfId="0" applyNumberFormat="1" applyFont="1" applyAlignment="1">
      <alignment horizontal="center"/>
    </xf>
    <xf numFmtId="11" fontId="17" fillId="0" borderId="0" xfId="0" applyNumberFormat="1" applyFont="1" applyAlignment="1">
      <alignment horizontal="center"/>
    </xf>
    <xf numFmtId="0" fontId="17" fillId="4" borderId="5" xfId="0" applyFont="1" applyFill="1" applyBorder="1"/>
    <xf numFmtId="0" fontId="17" fillId="4" borderId="0" xfId="0" applyFont="1" applyFill="1" applyAlignment="1">
      <alignment horizontal="center"/>
    </xf>
    <xf numFmtId="0" fontId="18" fillId="0" borderId="0" xfId="0" applyFont="1" applyAlignment="1">
      <alignment horizontal="center"/>
    </xf>
    <xf numFmtId="0" fontId="17" fillId="0" borderId="0" xfId="0" applyFont="1" applyProtection="1">
      <protection locked="0" hidden="1"/>
    </xf>
    <xf numFmtId="0" fontId="18" fillId="0" borderId="0" xfId="0" applyFont="1" applyAlignment="1">
      <alignment horizontal="center" vertical="center" wrapText="1"/>
    </xf>
    <xf numFmtId="0" fontId="20" fillId="0" borderId="0" xfId="0" applyFont="1" applyAlignment="1">
      <alignment horizontal="center"/>
    </xf>
    <xf numFmtId="0" fontId="17" fillId="0" borderId="0" xfId="0" applyFont="1" applyAlignment="1">
      <alignment horizontal="center"/>
    </xf>
    <xf numFmtId="0" fontId="18" fillId="7" borderId="27" xfId="0" applyFont="1" applyFill="1" applyBorder="1" applyAlignment="1">
      <alignment horizontal="center" vertical="center" wrapText="1"/>
    </xf>
    <xf numFmtId="0" fontId="18" fillId="7" borderId="37" xfId="0" applyFont="1" applyFill="1" applyBorder="1" applyAlignment="1">
      <alignment horizontal="center" vertical="center" wrapText="1"/>
    </xf>
    <xf numFmtId="0" fontId="18" fillId="8" borderId="27" xfId="0" applyFont="1" applyFill="1" applyBorder="1" applyAlignment="1">
      <alignment horizontal="center" vertical="center" wrapText="1"/>
    </xf>
    <xf numFmtId="0" fontId="18" fillId="8" borderId="37" xfId="0" applyFont="1" applyFill="1" applyBorder="1" applyAlignment="1">
      <alignment horizontal="center" vertical="center" wrapText="1"/>
    </xf>
    <xf numFmtId="0" fontId="18" fillId="9" borderId="27" xfId="0" applyFont="1" applyFill="1" applyBorder="1" applyAlignment="1">
      <alignment horizontal="center" vertical="center" wrapText="1"/>
    </xf>
    <xf numFmtId="0" fontId="18" fillId="9" borderId="37" xfId="0" applyFont="1" applyFill="1" applyBorder="1" applyAlignment="1">
      <alignment horizontal="center" vertical="center" wrapText="1"/>
    </xf>
    <xf numFmtId="0" fontId="17" fillId="0" borderId="0" xfId="0" applyFont="1" applyAlignment="1">
      <alignment vertical="center" wrapText="1"/>
    </xf>
    <xf numFmtId="0" fontId="20" fillId="0" borderId="0" xfId="0" applyFont="1" applyAlignment="1">
      <alignment horizontal="center" vertical="center" wrapText="1"/>
    </xf>
    <xf numFmtId="0" fontId="27" fillId="0" borderId="0" xfId="0" applyFont="1" applyAlignment="1">
      <alignment horizontal="center" vertical="center" wrapText="1"/>
    </xf>
    <xf numFmtId="167" fontId="20" fillId="0" borderId="0" xfId="0" applyNumberFormat="1" applyFont="1" applyAlignment="1">
      <alignment horizontal="center" vertical="center" wrapText="1"/>
    </xf>
    <xf numFmtId="0" fontId="17" fillId="0" borderId="0" xfId="0" applyFont="1" applyAlignment="1">
      <alignment horizontal="left" vertical="center" wrapText="1"/>
    </xf>
    <xf numFmtId="2" fontId="22" fillId="3" borderId="46" xfId="2" applyNumberFormat="1" applyFont="1" applyBorder="1" applyAlignment="1">
      <alignment horizontal="center" vertical="center"/>
    </xf>
    <xf numFmtId="168" fontId="22" fillId="3" borderId="7" xfId="2" applyNumberFormat="1" applyFont="1" applyBorder="1" applyAlignment="1">
      <alignment horizontal="right" vertical="center"/>
    </xf>
    <xf numFmtId="168" fontId="22" fillId="3" borderId="7" xfId="2" applyNumberFormat="1" applyFont="1" applyBorder="1" applyAlignment="1">
      <alignment horizontal="center" vertical="center"/>
    </xf>
    <xf numFmtId="2" fontId="22" fillId="0" borderId="0" xfId="2" applyNumberFormat="1" applyFont="1" applyFill="1" applyBorder="1" applyAlignment="1">
      <alignment horizontal="right" vertical="center"/>
    </xf>
    <xf numFmtId="2" fontId="22" fillId="0" borderId="0" xfId="2" applyNumberFormat="1" applyFont="1" applyFill="1" applyBorder="1" applyAlignment="1">
      <alignment horizontal="center" vertical="center"/>
    </xf>
    <xf numFmtId="0" fontId="22" fillId="0" borderId="0" xfId="2" applyFont="1" applyFill="1" applyBorder="1" applyAlignment="1">
      <alignment horizontal="center" vertical="center"/>
    </xf>
    <xf numFmtId="0" fontId="27" fillId="0" borderId="0" xfId="0" applyFont="1" applyAlignment="1">
      <alignment horizontal="center" vertical="center"/>
    </xf>
    <xf numFmtId="2" fontId="20" fillId="0" borderId="0" xfId="2" applyNumberFormat="1" applyFont="1" applyFill="1" applyBorder="1" applyAlignment="1">
      <alignment horizontal="center" vertical="center"/>
    </xf>
    <xf numFmtId="167" fontId="20" fillId="0" borderId="0" xfId="0" applyNumberFormat="1" applyFont="1"/>
    <xf numFmtId="0" fontId="17" fillId="0" borderId="0" xfId="0" applyFont="1" applyAlignment="1">
      <alignment horizontal="left"/>
    </xf>
    <xf numFmtId="168" fontId="22" fillId="3" borderId="7" xfId="2" applyNumberFormat="1" applyFont="1" applyBorder="1" applyAlignment="1">
      <alignment vertical="center"/>
    </xf>
    <xf numFmtId="167" fontId="22" fillId="0" borderId="0" xfId="2" applyNumberFormat="1" applyFont="1" applyFill="1" applyBorder="1" applyAlignment="1">
      <alignment vertical="center"/>
    </xf>
    <xf numFmtId="0" fontId="20" fillId="0" borderId="0" xfId="0" applyFont="1" applyAlignment="1">
      <alignment horizontal="center" vertical="center"/>
    </xf>
    <xf numFmtId="2" fontId="22" fillId="3" borderId="48" xfId="2" applyNumberFormat="1" applyFont="1" applyBorder="1" applyAlignment="1">
      <alignment horizontal="center" vertical="center"/>
    </xf>
    <xf numFmtId="0" fontId="5" fillId="0" borderId="0" xfId="0" applyFont="1" applyAlignment="1">
      <alignment vertical="center"/>
    </xf>
    <xf numFmtId="0" fontId="0" fillId="0" borderId="0" xfId="0" applyAlignment="1">
      <alignment wrapText="1"/>
    </xf>
    <xf numFmtId="0" fontId="11" fillId="0" borderId="0" xfId="0" applyFont="1" applyAlignment="1">
      <alignment wrapText="1"/>
    </xf>
    <xf numFmtId="0" fontId="16" fillId="4" borderId="62" xfId="2" applyFont="1" applyFill="1" applyBorder="1" applyAlignment="1">
      <alignment horizontal="center"/>
    </xf>
    <xf numFmtId="172" fontId="16" fillId="4" borderId="63" xfId="2" applyNumberFormat="1" applyFont="1" applyFill="1" applyBorder="1" applyAlignment="1">
      <alignment horizontal="center"/>
    </xf>
    <xf numFmtId="0" fontId="22" fillId="0" borderId="0" xfId="2" applyFont="1" applyFill="1" applyBorder="1" applyAlignment="1">
      <alignment horizontal="center" vertical="center" wrapText="1"/>
    </xf>
    <xf numFmtId="175" fontId="22" fillId="0" borderId="0" xfId="2" applyNumberFormat="1" applyFont="1" applyFill="1" applyBorder="1" applyAlignment="1">
      <alignment horizontal="center" vertical="center" wrapText="1"/>
    </xf>
    <xf numFmtId="0" fontId="3" fillId="0" borderId="0" xfId="0" applyFont="1" applyAlignment="1">
      <alignment horizontal="center"/>
    </xf>
    <xf numFmtId="0" fontId="28" fillId="0" borderId="0" xfId="0" applyFont="1" applyAlignment="1">
      <alignment horizontal="center" vertical="top"/>
    </xf>
    <xf numFmtId="0" fontId="0" fillId="0" borderId="0" xfId="0" applyAlignment="1">
      <alignment horizontal="center" vertical="top"/>
    </xf>
    <xf numFmtId="0" fontId="3" fillId="0" borderId="0" xfId="0" applyFont="1" applyAlignment="1">
      <alignment horizontal="center" vertical="top"/>
    </xf>
    <xf numFmtId="2" fontId="0" fillId="0" borderId="0" xfId="0" applyNumberFormat="1" applyAlignment="1">
      <alignment horizontal="center"/>
    </xf>
    <xf numFmtId="177" fontId="0" fillId="0" borderId="0" xfId="0" applyNumberFormat="1" applyAlignment="1">
      <alignment horizontal="center" vertical="top"/>
    </xf>
    <xf numFmtId="173" fontId="2" fillId="0" borderId="0" xfId="2" applyNumberFormat="1" applyFill="1" applyBorder="1" applyAlignment="1">
      <alignment horizontal="center"/>
    </xf>
    <xf numFmtId="178" fontId="2" fillId="0" borderId="0" xfId="2" applyNumberFormat="1" applyFill="1" applyBorder="1" applyAlignment="1">
      <alignment horizontal="center" vertical="top"/>
    </xf>
    <xf numFmtId="178" fontId="2" fillId="0" borderId="0" xfId="2" applyNumberFormat="1" applyFill="1" applyBorder="1" applyAlignment="1">
      <alignment horizontal="center"/>
    </xf>
    <xf numFmtId="179" fontId="2" fillId="0" borderId="0" xfId="2" applyNumberFormat="1" applyFill="1" applyBorder="1" applyAlignment="1">
      <alignment horizontal="center" vertical="top"/>
    </xf>
    <xf numFmtId="0" fontId="33" fillId="4" borderId="41" xfId="0" applyFont="1" applyFill="1" applyBorder="1" applyAlignment="1">
      <alignment vertical="center"/>
    </xf>
    <xf numFmtId="0" fontId="33" fillId="4" borderId="8" xfId="0" applyFont="1" applyFill="1" applyBorder="1" applyAlignment="1">
      <alignment vertical="top"/>
    </xf>
    <xf numFmtId="0" fontId="17" fillId="0" borderId="0" xfId="0" applyFont="1" applyAlignment="1" applyProtection="1">
      <alignment horizontal="center"/>
      <protection locked="0" hidden="1"/>
    </xf>
    <xf numFmtId="0" fontId="18" fillId="0" borderId="0" xfId="0" applyFont="1" applyAlignment="1">
      <alignment horizontal="center"/>
    </xf>
    <xf numFmtId="0" fontId="3" fillId="4" borderId="14" xfId="0" applyFont="1" applyFill="1" applyBorder="1" applyAlignment="1">
      <alignment horizontal="left"/>
    </xf>
    <xf numFmtId="0" fontId="3" fillId="4" borderId="15" xfId="0" applyFont="1" applyFill="1" applyBorder="1" applyAlignment="1">
      <alignment horizontal="left"/>
    </xf>
    <xf numFmtId="0" fontId="6" fillId="2" borderId="16" xfId="1" applyFont="1" applyBorder="1" applyAlignment="1" applyProtection="1">
      <alignment horizontal="left" vertical="center" wrapText="1"/>
      <protection locked="0"/>
    </xf>
    <xf numFmtId="0" fontId="6" fillId="2" borderId="17" xfId="1" applyFont="1" applyBorder="1" applyAlignment="1" applyProtection="1">
      <alignment horizontal="left" vertical="center" wrapText="1"/>
      <protection locked="0"/>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3" fillId="4" borderId="5" xfId="0" applyFont="1" applyFill="1" applyBorder="1" applyAlignment="1">
      <alignment horizontal="left"/>
    </xf>
    <xf numFmtId="0" fontId="3" fillId="4" borderId="0" xfId="0" applyFont="1" applyFill="1" applyAlignment="1">
      <alignment horizontal="left"/>
    </xf>
    <xf numFmtId="0" fontId="6" fillId="2" borderId="6" xfId="1" applyFont="1" applyBorder="1" applyAlignment="1" applyProtection="1">
      <alignment horizontal="left" vertical="center"/>
      <protection locked="0"/>
    </xf>
    <xf numFmtId="0" fontId="6" fillId="2" borderId="7" xfId="1" applyFont="1" applyBorder="1" applyAlignment="1" applyProtection="1">
      <alignment horizontal="left" vertical="center"/>
      <protection locked="0"/>
    </xf>
    <xf numFmtId="0" fontId="3" fillId="4" borderId="8" xfId="0" applyFont="1" applyFill="1" applyBorder="1" applyAlignment="1">
      <alignment horizontal="left"/>
    </xf>
    <xf numFmtId="0" fontId="3" fillId="4" borderId="9" xfId="0" applyFont="1" applyFill="1" applyBorder="1" applyAlignment="1">
      <alignment horizontal="left"/>
    </xf>
    <xf numFmtId="0" fontId="3" fillId="4" borderId="10" xfId="0" applyFont="1" applyFill="1" applyBorder="1" applyAlignment="1">
      <alignment horizontal="left"/>
    </xf>
    <xf numFmtId="0" fontId="6" fillId="2" borderId="11" xfId="1" applyFont="1" applyBorder="1" applyAlignment="1" applyProtection="1">
      <alignment horizontal="left" vertical="center"/>
      <protection locked="0"/>
    </xf>
    <xf numFmtId="0" fontId="6" fillId="2" borderId="12" xfId="1" applyFont="1" applyBorder="1" applyAlignment="1" applyProtection="1">
      <alignment horizontal="left" vertical="center"/>
      <protection locked="0"/>
    </xf>
    <xf numFmtId="0" fontId="6" fillId="2" borderId="13" xfId="1" applyFont="1" applyBorder="1" applyAlignment="1" applyProtection="1">
      <alignment horizontal="left" vertical="center"/>
      <protection locked="0"/>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33" xfId="0" applyFont="1" applyFill="1" applyBorder="1" applyAlignment="1">
      <alignment horizontal="center" vertical="center"/>
    </xf>
    <xf numFmtId="0" fontId="0" fillId="0" borderId="0" xfId="0" applyAlignment="1">
      <alignment horizontal="center"/>
    </xf>
    <xf numFmtId="0" fontId="7" fillId="4" borderId="2" xfId="0" applyFont="1" applyFill="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5" fillId="4" borderId="18" xfId="0" applyFont="1" applyFill="1" applyBorder="1" applyAlignment="1">
      <alignment horizontal="left"/>
    </xf>
    <xf numFmtId="0" fontId="0" fillId="0" borderId="19" xfId="0" applyBorder="1"/>
    <xf numFmtId="0" fontId="0" fillId="0" borderId="20" xfId="0" applyBorder="1"/>
    <xf numFmtId="0" fontId="3" fillId="4" borderId="5" xfId="0" applyFont="1" applyFill="1" applyBorder="1" applyAlignment="1">
      <alignment horizontal="left" vertical="top" wrapText="1"/>
    </xf>
    <xf numFmtId="0" fontId="0" fillId="0" borderId="0" xfId="0"/>
    <xf numFmtId="0" fontId="0" fillId="0" borderId="21" xfId="0" applyBorder="1"/>
    <xf numFmtId="0" fontId="0" fillId="0" borderId="5" xfId="0" applyBorder="1"/>
    <xf numFmtId="0" fontId="0" fillId="0" borderId="14" xfId="0" applyBorder="1"/>
    <xf numFmtId="0" fontId="0" fillId="0" borderId="15" xfId="0" applyBorder="1"/>
    <xf numFmtId="0" fontId="0" fillId="0" borderId="22" xfId="0" applyBorder="1"/>
    <xf numFmtId="0" fontId="4" fillId="0" borderId="0" xfId="3" applyAlignment="1" applyProtection="1">
      <alignment horizontal="center"/>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0" xfId="0" applyFont="1" applyFill="1" applyAlignment="1">
      <alignment horizontal="center" vertical="center"/>
    </xf>
    <xf numFmtId="0" fontId="3" fillId="4" borderId="23" xfId="0" applyFont="1" applyFill="1" applyBorder="1" applyAlignment="1">
      <alignment horizontal="left"/>
    </xf>
    <xf numFmtId="0" fontId="3" fillId="4" borderId="24" xfId="0" applyFont="1" applyFill="1" applyBorder="1" applyAlignment="1">
      <alignment horizontal="left"/>
    </xf>
    <xf numFmtId="49" fontId="3" fillId="4" borderId="24" xfId="0" applyNumberFormat="1" applyFont="1" applyFill="1" applyBorder="1" applyAlignment="1">
      <alignment horizontal="left"/>
    </xf>
    <xf numFmtId="49" fontId="3" fillId="4" borderId="36" xfId="0" applyNumberFormat="1" applyFont="1" applyFill="1" applyBorder="1" applyAlignment="1">
      <alignment horizontal="left"/>
    </xf>
    <xf numFmtId="0" fontId="3" fillId="4" borderId="27" xfId="0" applyFont="1" applyFill="1" applyBorder="1" applyAlignment="1">
      <alignment horizontal="left"/>
    </xf>
    <xf numFmtId="0" fontId="3" fillId="4" borderId="28" xfId="0" applyFont="1" applyFill="1" applyBorder="1" applyAlignment="1">
      <alignment horizontal="left"/>
    </xf>
    <xf numFmtId="49" fontId="3" fillId="4" borderId="28" xfId="0" applyNumberFormat="1" applyFont="1" applyFill="1" applyBorder="1" applyAlignment="1">
      <alignment horizontal="left"/>
    </xf>
    <xf numFmtId="49" fontId="3" fillId="4" borderId="37" xfId="0" applyNumberFormat="1" applyFont="1" applyFill="1" applyBorder="1" applyAlignment="1">
      <alignment horizontal="left"/>
    </xf>
    <xf numFmtId="0" fontId="3" fillId="4" borderId="30" xfId="0" applyFont="1" applyFill="1" applyBorder="1" applyAlignment="1">
      <alignment horizontal="left"/>
    </xf>
    <xf numFmtId="0" fontId="3" fillId="4" borderId="31" xfId="0" applyFont="1" applyFill="1" applyBorder="1" applyAlignment="1">
      <alignment horizontal="left"/>
    </xf>
    <xf numFmtId="49" fontId="3" fillId="4" borderId="31" xfId="0" applyNumberFormat="1" applyFont="1" applyFill="1" applyBorder="1" applyAlignment="1">
      <alignment horizontal="left"/>
    </xf>
    <xf numFmtId="49" fontId="3" fillId="4" borderId="38" xfId="0" applyNumberFormat="1" applyFont="1" applyFill="1" applyBorder="1" applyAlignment="1">
      <alignment horizontal="left"/>
    </xf>
    <xf numFmtId="0" fontId="33" fillId="4" borderId="42" xfId="1" applyFont="1" applyFill="1" applyBorder="1" applyAlignment="1">
      <alignment horizontal="left" vertical="top" wrapText="1"/>
    </xf>
    <xf numFmtId="0" fontId="17" fillId="4" borderId="43" xfId="1" applyFont="1" applyFill="1" applyBorder="1" applyAlignment="1">
      <alignment horizontal="left" vertical="top" wrapText="1"/>
    </xf>
    <xf numFmtId="164" fontId="17" fillId="2" borderId="1" xfId="1" applyNumberFormat="1" applyFont="1" applyAlignment="1" applyProtection="1">
      <alignment horizontal="center" vertical="top"/>
      <protection locked="0"/>
    </xf>
    <xf numFmtId="164" fontId="17" fillId="2" borderId="11" xfId="1" applyNumberFormat="1" applyFont="1" applyBorder="1" applyAlignment="1" applyProtection="1">
      <alignment horizontal="center" vertical="top"/>
      <protection locked="0"/>
    </xf>
    <xf numFmtId="164" fontId="17" fillId="4" borderId="44" xfId="1" applyNumberFormat="1" applyFont="1" applyFill="1" applyBorder="1" applyAlignment="1">
      <alignment horizontal="center" vertical="top"/>
    </xf>
    <xf numFmtId="164" fontId="17" fillId="4" borderId="45" xfId="1" applyNumberFormat="1" applyFont="1" applyFill="1" applyBorder="1" applyAlignment="1">
      <alignment horizontal="center" vertical="top"/>
    </xf>
    <xf numFmtId="0" fontId="33" fillId="2" borderId="1" xfId="1" applyFont="1" applyAlignment="1" applyProtection="1">
      <alignment horizontal="left" vertical="top"/>
      <protection locked="0"/>
    </xf>
    <xf numFmtId="0" fontId="17" fillId="2" borderId="1" xfId="1" applyFont="1" applyAlignment="1" applyProtection="1">
      <alignment horizontal="left" vertical="top"/>
      <protection locked="0"/>
    </xf>
    <xf numFmtId="164" fontId="17" fillId="4" borderId="46" xfId="1" applyNumberFormat="1" applyFont="1" applyFill="1" applyBorder="1" applyAlignment="1">
      <alignment horizontal="center" vertical="top"/>
    </xf>
    <xf numFmtId="164" fontId="17" fillId="4" borderId="7" xfId="1" applyNumberFormat="1" applyFont="1" applyFill="1" applyBorder="1" applyAlignment="1">
      <alignment horizontal="center" vertical="top"/>
    </xf>
    <xf numFmtId="0" fontId="15" fillId="0" borderId="15" xfId="0" applyFont="1" applyBorder="1" applyAlignment="1">
      <alignment horizontal="center" vertical="top"/>
    </xf>
    <xf numFmtId="0" fontId="15" fillId="5" borderId="2"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4" xfId="0" applyFont="1" applyFill="1" applyBorder="1" applyAlignment="1">
      <alignment horizontal="center" vertical="center"/>
    </xf>
    <xf numFmtId="0" fontId="15" fillId="4" borderId="2" xfId="0" applyFont="1" applyFill="1" applyBorder="1" applyAlignment="1">
      <alignment horizontal="center" vertical="top"/>
    </xf>
    <xf numFmtId="0" fontId="15" fillId="4" borderId="3" xfId="0" applyFont="1" applyFill="1" applyBorder="1" applyAlignment="1">
      <alignment horizontal="center" vertical="top"/>
    </xf>
    <xf numFmtId="0" fontId="15" fillId="4" borderId="4" xfId="0" applyFont="1" applyFill="1" applyBorder="1" applyAlignment="1">
      <alignment horizontal="center" vertical="top"/>
    </xf>
    <xf numFmtId="0" fontId="16" fillId="4" borderId="39" xfId="2" applyFont="1" applyFill="1" applyBorder="1" applyAlignment="1">
      <alignment horizontal="center" vertical="top" wrapText="1"/>
    </xf>
    <xf numFmtId="0" fontId="16" fillId="4" borderId="33" xfId="2" applyFont="1" applyFill="1" applyBorder="1" applyAlignment="1">
      <alignment horizontal="center" vertical="top" wrapText="1"/>
    </xf>
    <xf numFmtId="0" fontId="16" fillId="4" borderId="40" xfId="2" applyFont="1" applyFill="1" applyBorder="1" applyAlignment="1">
      <alignment horizontal="center" vertical="center" wrapText="1"/>
    </xf>
    <xf numFmtId="0" fontId="16" fillId="4" borderId="33" xfId="2" applyFont="1" applyFill="1" applyBorder="1" applyAlignment="1">
      <alignment horizontal="center" vertical="center" wrapText="1"/>
    </xf>
    <xf numFmtId="0" fontId="16" fillId="4" borderId="4" xfId="2" applyFont="1" applyFill="1" applyBorder="1" applyAlignment="1">
      <alignment horizontal="center" vertical="center" wrapText="1"/>
    </xf>
    <xf numFmtId="0" fontId="17" fillId="2" borderId="1" xfId="1" applyFont="1" applyAlignment="1" applyProtection="1">
      <alignment vertical="top"/>
      <protection locked="0"/>
    </xf>
    <xf numFmtId="0" fontId="17" fillId="2" borderId="11" xfId="1" applyFont="1" applyBorder="1" applyAlignment="1" applyProtection="1">
      <alignment vertical="top"/>
      <protection locked="0"/>
    </xf>
    <xf numFmtId="0" fontId="17" fillId="2" borderId="47" xfId="1" applyFont="1" applyBorder="1" applyAlignment="1" applyProtection="1">
      <alignment vertical="top"/>
      <protection locked="0"/>
    </xf>
    <xf numFmtId="164" fontId="17" fillId="4" borderId="48" xfId="1" applyNumberFormat="1" applyFont="1" applyFill="1" applyBorder="1" applyAlignment="1">
      <alignment horizontal="center" vertical="top"/>
    </xf>
    <xf numFmtId="164" fontId="17" fillId="4" borderId="17" xfId="1" applyNumberFormat="1" applyFont="1" applyFill="1" applyBorder="1" applyAlignment="1">
      <alignment horizontal="center" vertical="top"/>
    </xf>
    <xf numFmtId="0" fontId="15" fillId="4" borderId="2" xfId="0" applyFont="1" applyFill="1" applyBorder="1" applyAlignment="1">
      <alignment horizontal="center"/>
    </xf>
    <xf numFmtId="0" fontId="15" fillId="4" borderId="3" xfId="0" applyFont="1" applyFill="1" applyBorder="1" applyAlignment="1">
      <alignment horizontal="center"/>
    </xf>
    <xf numFmtId="0" fontId="15" fillId="4" borderId="33" xfId="0" applyFont="1" applyFill="1" applyBorder="1" applyAlignment="1">
      <alignment horizontal="center"/>
    </xf>
    <xf numFmtId="164" fontId="15" fillId="4" borderId="40" xfId="0" applyNumberFormat="1" applyFont="1" applyFill="1" applyBorder="1" applyAlignment="1">
      <alignment horizontal="center" vertical="top"/>
    </xf>
    <xf numFmtId="164" fontId="15" fillId="4" borderId="4" xfId="0" applyNumberFormat="1" applyFont="1" applyFill="1" applyBorder="1" applyAlignment="1">
      <alignment horizontal="center" vertical="top"/>
    </xf>
    <xf numFmtId="0" fontId="33" fillId="4" borderId="41" xfId="0" applyFont="1" applyFill="1" applyBorder="1" applyAlignment="1">
      <alignment horizontal="left" vertical="top"/>
    </xf>
    <xf numFmtId="0" fontId="17" fillId="4" borderId="49" xfId="0" applyFont="1" applyFill="1" applyBorder="1" applyAlignment="1">
      <alignment horizontal="left" vertical="top"/>
    </xf>
    <xf numFmtId="165" fontId="17" fillId="2" borderId="51" xfId="1" applyNumberFormat="1" applyFont="1" applyBorder="1" applyAlignment="1" applyProtection="1">
      <alignment horizontal="center" vertical="top"/>
      <protection locked="0"/>
    </xf>
    <xf numFmtId="165" fontId="17" fillId="2" borderId="52" xfId="1" applyNumberFormat="1" applyFont="1" applyBorder="1" applyAlignment="1" applyProtection="1">
      <alignment horizontal="center" vertical="top"/>
      <protection locked="0"/>
    </xf>
    <xf numFmtId="0" fontId="0" fillId="0" borderId="5" xfId="0" applyBorder="1" applyAlignment="1">
      <alignment horizontal="center"/>
    </xf>
    <xf numFmtId="0" fontId="0" fillId="0" borderId="21" xfId="0" applyBorder="1" applyAlignment="1">
      <alignment horizontal="center"/>
    </xf>
    <xf numFmtId="0" fontId="33" fillId="4" borderId="8" xfId="0" applyFont="1" applyFill="1" applyBorder="1" applyAlignment="1">
      <alignment horizontal="left" vertical="top"/>
    </xf>
    <xf numFmtId="0" fontId="17" fillId="4" borderId="9" xfId="0" applyFont="1" applyFill="1" applyBorder="1" applyAlignment="1">
      <alignment horizontal="left" vertical="top"/>
    </xf>
    <xf numFmtId="166" fontId="17" fillId="2" borderId="29" xfId="1" applyNumberFormat="1" applyFont="1" applyBorder="1" applyAlignment="1" applyProtection="1">
      <alignment horizontal="center" vertical="top"/>
      <protection locked="0"/>
    </xf>
    <xf numFmtId="166" fontId="17" fillId="2" borderId="53" xfId="1" applyNumberFormat="1" applyFont="1" applyBorder="1" applyAlignment="1" applyProtection="1">
      <alignment horizontal="center" vertical="top"/>
      <protection locked="0"/>
    </xf>
    <xf numFmtId="0" fontId="22" fillId="4" borderId="54" xfId="2" applyFont="1" applyFill="1" applyBorder="1" applyAlignment="1">
      <alignment horizontal="left"/>
    </xf>
    <xf numFmtId="0" fontId="22" fillId="4" borderId="55" xfId="2" applyFont="1" applyFill="1" applyBorder="1" applyAlignment="1">
      <alignment horizontal="left"/>
    </xf>
    <xf numFmtId="166" fontId="17" fillId="6" borderId="56" xfId="0" applyNumberFormat="1" applyFont="1" applyFill="1" applyBorder="1" applyAlignment="1" applyProtection="1">
      <alignment horizontal="center"/>
      <protection locked="0"/>
    </xf>
    <xf numFmtId="166" fontId="17" fillId="6" borderId="57" xfId="0" applyNumberFormat="1" applyFont="1" applyFill="1" applyBorder="1" applyAlignment="1" applyProtection="1">
      <alignment horizontal="center"/>
      <protection locked="0"/>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2" xfId="0" applyFont="1" applyBorder="1" applyAlignment="1">
      <alignment horizontal="center" vertical="center" wrapText="1"/>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8" fillId="7" borderId="41" xfId="0" applyFont="1" applyFill="1" applyBorder="1" applyAlignment="1">
      <alignment horizontal="center"/>
    </xf>
    <xf numFmtId="0" fontId="18" fillId="7" borderId="52" xfId="0" applyFont="1" applyFill="1" applyBorder="1" applyAlignment="1">
      <alignment horizontal="center"/>
    </xf>
    <xf numFmtId="0" fontId="18" fillId="8" borderId="41" xfId="0" applyFont="1" applyFill="1" applyBorder="1" applyAlignment="1">
      <alignment horizontal="center"/>
    </xf>
    <xf numFmtId="0" fontId="18" fillId="8" borderId="52" xfId="0" applyFont="1" applyFill="1" applyBorder="1" applyAlignment="1">
      <alignment horizontal="center"/>
    </xf>
    <xf numFmtId="0" fontId="18" fillId="9" borderId="41" xfId="0" applyFont="1" applyFill="1" applyBorder="1" applyAlignment="1">
      <alignment horizontal="center"/>
    </xf>
    <xf numFmtId="0" fontId="18" fillId="9" borderId="52" xfId="0" applyFont="1" applyFill="1" applyBorder="1" applyAlignment="1">
      <alignment horizontal="center"/>
    </xf>
    <xf numFmtId="0" fontId="33" fillId="4" borderId="8" xfId="0" applyFont="1" applyFill="1" applyBorder="1" applyAlignment="1">
      <alignment horizontal="left"/>
    </xf>
    <xf numFmtId="0" fontId="17" fillId="4" borderId="9" xfId="0" applyFont="1" applyFill="1" applyBorder="1" applyAlignment="1">
      <alignment horizontal="left"/>
    </xf>
    <xf numFmtId="164" fontId="17" fillId="2" borderId="29" xfId="1" applyNumberFormat="1" applyFont="1" applyBorder="1" applyAlignment="1" applyProtection="1">
      <alignment horizontal="center"/>
      <protection locked="0"/>
    </xf>
    <xf numFmtId="164" fontId="17" fillId="2" borderId="53" xfId="1" applyNumberFormat="1" applyFont="1" applyBorder="1" applyAlignment="1" applyProtection="1">
      <alignment horizontal="center"/>
      <protection locked="0"/>
    </xf>
    <xf numFmtId="0" fontId="33" fillId="4" borderId="54" xfId="0" applyFont="1" applyFill="1" applyBorder="1" applyAlignment="1">
      <alignment horizontal="left"/>
    </xf>
    <xf numFmtId="0" fontId="17" fillId="4" borderId="55" xfId="0" applyFont="1" applyFill="1" applyBorder="1" applyAlignment="1">
      <alignment horizontal="left"/>
    </xf>
    <xf numFmtId="164" fontId="22" fillId="3" borderId="56" xfId="2" applyNumberFormat="1" applyFont="1" applyBorder="1" applyAlignment="1">
      <alignment horizontal="center" vertical="center"/>
    </xf>
    <xf numFmtId="164" fontId="22" fillId="3" borderId="57" xfId="2" applyNumberFormat="1" applyFont="1" applyBorder="1" applyAlignment="1">
      <alignment horizontal="center" vertical="center"/>
    </xf>
    <xf numFmtId="0" fontId="33" fillId="4" borderId="59" xfId="0" applyFont="1" applyFill="1" applyBorder="1" applyAlignment="1">
      <alignment horizontal="left" vertical="center" wrapText="1"/>
    </xf>
    <xf numFmtId="0" fontId="17" fillId="4" borderId="60" xfId="0" applyFont="1" applyFill="1" applyBorder="1" applyAlignment="1">
      <alignment horizontal="left" vertical="center" wrapText="1"/>
    </xf>
    <xf numFmtId="164" fontId="22" fillId="3" borderId="32" xfId="2" applyNumberFormat="1" applyFont="1" applyBorder="1" applyAlignment="1">
      <alignment horizontal="center" vertical="center"/>
    </xf>
    <xf numFmtId="164" fontId="22" fillId="3" borderId="61" xfId="2" applyNumberFormat="1" applyFont="1" applyBorder="1" applyAlignment="1">
      <alignment horizontal="center" vertical="center"/>
    </xf>
    <xf numFmtId="0" fontId="18" fillId="4" borderId="8" xfId="0" applyFont="1" applyFill="1" applyBorder="1" applyAlignment="1">
      <alignment horizontal="center" vertical="center" wrapText="1"/>
    </xf>
    <xf numFmtId="0" fontId="18" fillId="4" borderId="53" xfId="0" applyFont="1" applyFill="1" applyBorder="1" applyAlignment="1">
      <alignment horizontal="center" vertical="center" wrapText="1"/>
    </xf>
    <xf numFmtId="0" fontId="18" fillId="4" borderId="8" xfId="0" applyFont="1" applyFill="1" applyBorder="1" applyAlignment="1">
      <alignment horizontal="center"/>
    </xf>
    <xf numFmtId="0" fontId="18" fillId="4" borderId="53" xfId="0" applyFont="1" applyFill="1" applyBorder="1" applyAlignment="1">
      <alignment horizontal="center"/>
    </xf>
    <xf numFmtId="0" fontId="17" fillId="4" borderId="8" xfId="0" applyFont="1" applyFill="1" applyBorder="1" applyAlignment="1">
      <alignment horizontal="center" vertical="center"/>
    </xf>
    <xf numFmtId="0" fontId="17" fillId="4" borderId="53" xfId="0" applyFont="1" applyFill="1" applyBorder="1" applyAlignment="1">
      <alignment horizontal="center" vertical="center"/>
    </xf>
    <xf numFmtId="0" fontId="25" fillId="7" borderId="8" xfId="0" applyFont="1" applyFill="1" applyBorder="1" applyAlignment="1">
      <alignment horizontal="center"/>
    </xf>
    <xf numFmtId="0" fontId="25" fillId="7" borderId="53" xfId="0" applyFont="1" applyFill="1" applyBorder="1" applyAlignment="1">
      <alignment horizontal="center"/>
    </xf>
    <xf numFmtId="0" fontId="25" fillId="8" borderId="8" xfId="0" applyFont="1" applyFill="1" applyBorder="1" applyAlignment="1">
      <alignment horizontal="center"/>
    </xf>
    <xf numFmtId="0" fontId="18" fillId="8" borderId="53" xfId="0" applyFont="1" applyFill="1" applyBorder="1" applyAlignment="1">
      <alignment horizontal="center"/>
    </xf>
    <xf numFmtId="0" fontId="25" fillId="9" borderId="8" xfId="0" applyFont="1" applyFill="1" applyBorder="1" applyAlignment="1">
      <alignment horizontal="center"/>
    </xf>
    <xf numFmtId="0" fontId="25" fillId="9" borderId="53" xfId="0" applyFont="1" applyFill="1" applyBorder="1" applyAlignment="1">
      <alignment horizontal="center"/>
    </xf>
    <xf numFmtId="0" fontId="17" fillId="4" borderId="8" xfId="0" applyFont="1" applyFill="1" applyBorder="1" applyAlignment="1" applyProtection="1">
      <alignment horizontal="center"/>
      <protection hidden="1"/>
    </xf>
    <xf numFmtId="0" fontId="17" fillId="4" borderId="53" xfId="0" applyFont="1" applyFill="1" applyBorder="1" applyAlignment="1" applyProtection="1">
      <alignment horizontal="center"/>
      <protection hidden="1"/>
    </xf>
    <xf numFmtId="0" fontId="17" fillId="6" borderId="8" xfId="0" applyFont="1" applyFill="1" applyBorder="1" applyAlignment="1" applyProtection="1">
      <alignment horizontal="center"/>
      <protection locked="0" hidden="1"/>
    </xf>
    <xf numFmtId="0" fontId="17" fillId="6" borderId="53" xfId="0" applyFont="1" applyFill="1" applyBorder="1" applyAlignment="1" applyProtection="1">
      <alignment horizontal="center"/>
      <protection locked="0" hidden="1"/>
    </xf>
    <xf numFmtId="0" fontId="0" fillId="0" borderId="3" xfId="0" applyBorder="1" applyAlignment="1">
      <alignment horizont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33" fillId="4" borderId="8" xfId="0" applyFont="1" applyFill="1" applyBorder="1" applyAlignment="1">
      <alignment horizontal="center"/>
    </xf>
    <xf numFmtId="0" fontId="17" fillId="4" borderId="53" xfId="0" applyFont="1" applyFill="1" applyBorder="1" applyAlignment="1">
      <alignment horizontal="center"/>
    </xf>
    <xf numFmtId="169" fontId="16" fillId="4" borderId="8" xfId="2" applyNumberFormat="1" applyFont="1" applyFill="1" applyBorder="1" applyAlignment="1">
      <alignment horizontal="center" vertical="center"/>
    </xf>
    <xf numFmtId="169" fontId="16" fillId="4" borderId="53" xfId="2" applyNumberFormat="1" applyFont="1" applyFill="1" applyBorder="1" applyAlignment="1">
      <alignment horizontal="center" vertical="center"/>
    </xf>
    <xf numFmtId="0" fontId="17" fillId="4" borderId="59" xfId="0" applyFont="1" applyFill="1" applyBorder="1" applyAlignment="1">
      <alignment horizontal="center" vertical="center"/>
    </xf>
    <xf numFmtId="0" fontId="17" fillId="4" borderId="61" xfId="0" applyFont="1" applyFill="1" applyBorder="1" applyAlignment="1">
      <alignment horizontal="center" vertical="center"/>
    </xf>
    <xf numFmtId="171" fontId="16" fillId="4" borderId="8" xfId="2" applyNumberFormat="1" applyFont="1" applyFill="1" applyBorder="1" applyAlignment="1">
      <alignment horizontal="center" vertical="center" wrapText="1"/>
    </xf>
    <xf numFmtId="171" fontId="16" fillId="4" borderId="53" xfId="2" applyNumberFormat="1" applyFont="1" applyFill="1" applyBorder="1" applyAlignment="1">
      <alignment horizontal="center" vertical="center" wrapText="1"/>
    </xf>
    <xf numFmtId="0" fontId="34" fillId="4" borderId="59" xfId="2" applyFont="1" applyFill="1" applyBorder="1" applyAlignment="1">
      <alignment horizontal="left" vertical="center" wrapText="1"/>
    </xf>
    <xf numFmtId="0" fontId="22" fillId="4" borderId="61" xfId="2" applyFont="1" applyFill="1" applyBorder="1" applyAlignment="1">
      <alignment horizontal="left" vertical="center" wrapText="1"/>
    </xf>
    <xf numFmtId="0" fontId="34" fillId="4" borderId="41" xfId="2" applyFont="1" applyFill="1" applyBorder="1" applyAlignment="1">
      <alignment horizontal="left" vertical="center" wrapText="1"/>
    </xf>
    <xf numFmtId="0" fontId="22" fillId="4" borderId="64" xfId="2" applyFont="1" applyFill="1" applyBorder="1" applyAlignment="1">
      <alignment horizontal="left" vertical="center" wrapText="1"/>
    </xf>
    <xf numFmtId="173" fontId="16" fillId="4" borderId="51" xfId="2" applyNumberFormat="1" applyFont="1" applyFill="1" applyBorder="1" applyAlignment="1">
      <alignment horizontal="center" vertical="center"/>
    </xf>
    <xf numFmtId="0" fontId="0" fillId="4" borderId="49" xfId="0" applyFill="1" applyBorder="1"/>
    <xf numFmtId="0" fontId="0" fillId="4" borderId="52" xfId="0" applyFill="1" applyBorder="1"/>
    <xf numFmtId="0" fontId="17" fillId="4" borderId="8" xfId="0" applyFont="1" applyFill="1" applyBorder="1" applyAlignment="1">
      <alignment horizontal="center"/>
    </xf>
    <xf numFmtId="2" fontId="16" fillId="4" borderId="8" xfId="2" applyNumberFormat="1" applyFont="1" applyFill="1" applyBorder="1" applyAlignment="1">
      <alignment horizontal="center" vertical="center"/>
    </xf>
    <xf numFmtId="2" fontId="16" fillId="4" borderId="53" xfId="2" applyNumberFormat="1" applyFont="1" applyFill="1" applyBorder="1" applyAlignment="1">
      <alignment horizontal="center" vertical="center"/>
    </xf>
    <xf numFmtId="0" fontId="34" fillId="4" borderId="8" xfId="2" applyFont="1" applyFill="1" applyBorder="1" applyAlignment="1">
      <alignment horizontal="left" vertical="center" wrapText="1"/>
    </xf>
    <xf numFmtId="0" fontId="22" fillId="4" borderId="53" xfId="2" applyFont="1" applyFill="1" applyBorder="1" applyAlignment="1">
      <alignment horizontal="left" vertical="center" wrapText="1"/>
    </xf>
    <xf numFmtId="170" fontId="16" fillId="4" borderId="8" xfId="2" applyNumberFormat="1" applyFont="1" applyFill="1" applyBorder="1" applyAlignment="1">
      <alignment horizontal="center" vertical="center"/>
    </xf>
    <xf numFmtId="170" fontId="16" fillId="4" borderId="53" xfId="2" applyNumberFormat="1" applyFont="1" applyFill="1" applyBorder="1" applyAlignment="1">
      <alignment horizontal="center" vertical="center"/>
    </xf>
    <xf numFmtId="0" fontId="5" fillId="0" borderId="0" xfId="0" applyFont="1" applyAlignment="1">
      <alignment horizontal="center"/>
    </xf>
    <xf numFmtId="0" fontId="3" fillId="0" borderId="0" xfId="0" applyFont="1" applyAlignment="1">
      <alignment horizontal="left" wrapText="1"/>
    </xf>
    <xf numFmtId="176" fontId="0" fillId="0" borderId="0" xfId="0" applyNumberFormat="1" applyAlignment="1">
      <alignment horizontal="center"/>
    </xf>
    <xf numFmtId="0" fontId="3" fillId="0" borderId="0" xfId="0" applyFont="1" applyAlignment="1">
      <alignment horizontal="left" vertical="top" wrapText="1"/>
    </xf>
    <xf numFmtId="0" fontId="34" fillId="4" borderId="54" xfId="2" applyFont="1" applyFill="1" applyBorder="1" applyAlignment="1">
      <alignment horizontal="left" vertical="center" wrapText="1"/>
    </xf>
    <xf numFmtId="0" fontId="22" fillId="4" borderId="65" xfId="2" applyFont="1" applyFill="1" applyBorder="1" applyAlignment="1">
      <alignment horizontal="left" vertical="center" wrapText="1"/>
    </xf>
    <xf numFmtId="174" fontId="16" fillId="4" borderId="29" xfId="2" applyNumberFormat="1" applyFont="1" applyFill="1" applyBorder="1" applyAlignment="1">
      <alignment horizontal="center" vertical="center"/>
    </xf>
    <xf numFmtId="174" fontId="0" fillId="4" borderId="9" xfId="0" applyNumberFormat="1" applyFill="1" applyBorder="1"/>
    <xf numFmtId="174" fontId="0" fillId="4" borderId="53" xfId="0" applyNumberFormat="1" applyFill="1" applyBorder="1"/>
    <xf numFmtId="0" fontId="22" fillId="4" borderId="66" xfId="2" applyFont="1" applyFill="1" applyBorder="1" applyAlignment="1">
      <alignment horizontal="left" vertical="center" wrapText="1"/>
    </xf>
    <xf numFmtId="174" fontId="16" fillId="4" borderId="9" xfId="2" applyNumberFormat="1" applyFont="1" applyFill="1" applyBorder="1" applyAlignment="1">
      <alignment horizontal="center" vertical="center"/>
    </xf>
    <xf numFmtId="174" fontId="16" fillId="4" borderId="53" xfId="2" applyNumberFormat="1" applyFont="1" applyFill="1" applyBorder="1" applyAlignment="1">
      <alignment horizontal="center" vertical="center"/>
    </xf>
    <xf numFmtId="0" fontId="34" fillId="4" borderId="27" xfId="2" applyFont="1" applyFill="1" applyBorder="1" applyAlignment="1">
      <alignment horizontal="left" vertical="center" wrapText="1"/>
    </xf>
    <xf numFmtId="0" fontId="22" fillId="4" borderId="29" xfId="2" applyFont="1" applyFill="1" applyBorder="1" applyAlignment="1">
      <alignment horizontal="left" vertical="center" wrapText="1"/>
    </xf>
    <xf numFmtId="0" fontId="22" fillId="4" borderId="30" xfId="2" applyFont="1" applyFill="1" applyBorder="1" applyAlignment="1">
      <alignment horizontal="left" vertical="center" wrapText="1"/>
    </xf>
    <xf numFmtId="0" fontId="22" fillId="4" borderId="32" xfId="2" applyFont="1" applyFill="1" applyBorder="1" applyAlignment="1">
      <alignment horizontal="left" vertical="center" wrapText="1"/>
    </xf>
    <xf numFmtId="175" fontId="22" fillId="4" borderId="67" xfId="2" applyNumberFormat="1" applyFont="1" applyFill="1" applyBorder="1" applyAlignment="1">
      <alignment horizontal="center" vertical="center" wrapText="1"/>
    </xf>
    <xf numFmtId="175" fontId="22" fillId="4" borderId="68" xfId="2" applyNumberFormat="1" applyFont="1" applyFill="1" applyBorder="1" applyAlignment="1">
      <alignment horizontal="center" vertical="top" wrapText="1"/>
    </xf>
    <xf numFmtId="175" fontId="22" fillId="4" borderId="69" xfId="2" applyNumberFormat="1" applyFont="1" applyFill="1" applyBorder="1" applyAlignment="1">
      <alignment horizontal="center" vertical="top" wrapText="1"/>
    </xf>
    <xf numFmtId="175" fontId="22" fillId="4" borderId="15" xfId="2" applyNumberFormat="1" applyFont="1" applyFill="1" applyBorder="1" applyAlignment="1">
      <alignment horizontal="center" vertical="top" wrapText="1"/>
    </xf>
    <xf numFmtId="175" fontId="22" fillId="4" borderId="73" xfId="2" applyNumberFormat="1" applyFont="1" applyFill="1" applyBorder="1" applyAlignment="1">
      <alignment horizontal="center" vertical="top" wrapText="1"/>
    </xf>
    <xf numFmtId="175" fontId="22" fillId="4" borderId="70" xfId="2" applyNumberFormat="1" applyFont="1" applyFill="1" applyBorder="1" applyAlignment="1">
      <alignment horizontal="center" vertical="top" wrapText="1"/>
    </xf>
    <xf numFmtId="175" fontId="22" fillId="4" borderId="71" xfId="2" applyNumberFormat="1" applyFont="1" applyFill="1" applyBorder="1" applyAlignment="1">
      <alignment horizontal="center" vertical="top" wrapText="1"/>
    </xf>
    <xf numFmtId="175" fontId="22" fillId="4" borderId="72" xfId="2" applyNumberFormat="1" applyFont="1" applyFill="1" applyBorder="1" applyAlignment="1">
      <alignment horizontal="center" vertical="top" wrapText="1"/>
    </xf>
    <xf numFmtId="175" fontId="22" fillId="4" borderId="22" xfId="2" applyNumberFormat="1" applyFont="1" applyFill="1" applyBorder="1" applyAlignment="1">
      <alignment horizontal="center" vertical="top" wrapText="1"/>
    </xf>
    <xf numFmtId="175" fontId="16" fillId="4" borderId="72" xfId="2" applyNumberFormat="1" applyFont="1" applyFill="1" applyBorder="1" applyAlignment="1">
      <alignment horizontal="center" vertical="center" wrapText="1"/>
    </xf>
    <xf numFmtId="175" fontId="16" fillId="4" borderId="73" xfId="2" applyNumberFormat="1" applyFont="1" applyFill="1" applyBorder="1" applyAlignment="1">
      <alignment horizontal="center" vertical="center" wrapText="1"/>
    </xf>
    <xf numFmtId="0" fontId="3" fillId="0" borderId="0" xfId="0" applyFont="1" applyAlignment="1">
      <alignment horizontal="left"/>
    </xf>
    <xf numFmtId="0" fontId="0" fillId="0" borderId="0" xfId="0" applyAlignment="1">
      <alignment horizontal="left"/>
    </xf>
    <xf numFmtId="0" fontId="0" fillId="0" borderId="0" xfId="0" applyAlignment="1">
      <alignment horizontal="left" vertical="top" wrapText="1"/>
    </xf>
    <xf numFmtId="0" fontId="0" fillId="0" borderId="0" xfId="0" applyAlignment="1">
      <alignment vertical="top" wrapText="1"/>
    </xf>
    <xf numFmtId="0" fontId="36" fillId="0" borderId="0" xfId="0" applyFont="1" applyAlignment="1">
      <alignment wrapText="1"/>
    </xf>
  </cellXfs>
  <cellStyles count="4">
    <cellStyle name="Dane wejściowe" xfId="1" builtinId="20"/>
    <cellStyle name="Hiperłącze" xfId="3" builtinId="8"/>
    <cellStyle name="Normalny" xfId="0" builtinId="0"/>
    <cellStyle name="Obliczenia" xfId="2" builtin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251460</xdr:colOff>
          <xdr:row>13</xdr:row>
          <xdr:rowOff>0</xdr:rowOff>
        </xdr:from>
        <xdr:to>
          <xdr:col>12</xdr:col>
          <xdr:colOff>281940</xdr:colOff>
          <xdr:row>15</xdr:row>
          <xdr:rowOff>38100</xdr:rowOff>
        </xdr:to>
        <xdr:sp macro="" textlink="">
          <xdr:nvSpPr>
            <xdr:cNvPr id="1025" name="Button 1" descr="data import"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pl-PL" sz="1000" b="0" i="0" u="none" strike="noStrike" baseline="0">
                  <a:solidFill>
                    <a:srgbClr val="000000"/>
                  </a:solidFill>
                  <a:latin typeface="Arial"/>
                  <a:cs typeface="Arial"/>
                </a:rPr>
                <a:t>ehyd-Daten importieren</a:t>
              </a:r>
            </a:p>
          </xdr:txBody>
        </xdr:sp>
        <xdr:clientData fLocksWithSheet="0" fPrintsWithSheet="0"/>
      </xdr:twoCellAnchor>
    </mc:Choice>
    <mc:Fallback/>
  </mc:AlternateContent>
  <xdr:twoCellAnchor>
    <xdr:from>
      <xdr:col>14</xdr:col>
      <xdr:colOff>177800</xdr:colOff>
      <xdr:row>2</xdr:row>
      <xdr:rowOff>63500</xdr:rowOff>
    </xdr:from>
    <xdr:to>
      <xdr:col>15</xdr:col>
      <xdr:colOff>762000</xdr:colOff>
      <xdr:row>7</xdr:row>
      <xdr:rowOff>110067</xdr:rowOff>
    </xdr:to>
    <xdr:pic>
      <xdr:nvPicPr>
        <xdr:cNvPr id="3" name="Picture 4" descr="SW Logo_A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20400" y="482600"/>
          <a:ext cx="1409700" cy="1100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1404620</xdr:colOff>
      <xdr:row>9</xdr:row>
      <xdr:rowOff>249767</xdr:rowOff>
    </xdr:to>
    <xdr:pic>
      <xdr:nvPicPr>
        <xdr:cNvPr id="7" name="Picture 4" descr="SW Logo_AT">
          <a:extLst>
            <a:ext uri="{FF2B5EF4-FFF2-40B4-BE49-F238E27FC236}">
              <a16:creationId xmlns:a16="http://schemas.microsoft.com/office/drawing/2014/main" id="{6BB8FBBB-7963-4176-B60A-3A7410BA3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6120" y="304800"/>
          <a:ext cx="1404620" cy="111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2</xdr:col>
      <xdr:colOff>579120</xdr:colOff>
      <xdr:row>72</xdr:row>
      <xdr:rowOff>287655</xdr:rowOff>
    </xdr:to>
    <xdr:pic>
      <xdr:nvPicPr>
        <xdr:cNvPr id="10" name="Obraz 9">
          <a:extLst>
            <a:ext uri="{FF2B5EF4-FFF2-40B4-BE49-F238E27FC236}">
              <a16:creationId xmlns:a16="http://schemas.microsoft.com/office/drawing/2014/main" id="{D42A8446-0C36-4917-886D-6A69F9B8C1DE}"/>
            </a:ext>
          </a:extLst>
        </xdr:cNvPr>
        <xdr:cNvPicPr>
          <a:picLocks noChangeAspect="1"/>
        </xdr:cNvPicPr>
      </xdr:nvPicPr>
      <xdr:blipFill>
        <a:blip xmlns:r="http://schemas.openxmlformats.org/officeDocument/2006/relationships" r:embed="rId2"/>
        <a:stretch>
          <a:fillRect/>
        </a:stretch>
      </xdr:blipFill>
      <xdr:spPr>
        <a:xfrm>
          <a:off x="0" y="10165080"/>
          <a:ext cx="2263140" cy="1697355"/>
        </a:xfrm>
        <a:prstGeom prst="rect">
          <a:avLst/>
        </a:prstGeom>
      </xdr:spPr>
    </xdr:pic>
    <xdr:clientData/>
  </xdr:twoCellAnchor>
  <xdr:twoCellAnchor editAs="oneCell">
    <xdr:from>
      <xdr:col>4</xdr:col>
      <xdr:colOff>0</xdr:colOff>
      <xdr:row>68</xdr:row>
      <xdr:rowOff>1</xdr:rowOff>
    </xdr:from>
    <xdr:to>
      <xdr:col>6</xdr:col>
      <xdr:colOff>579120</xdr:colOff>
      <xdr:row>72</xdr:row>
      <xdr:rowOff>304801</xdr:rowOff>
    </xdr:to>
    <xdr:pic>
      <xdr:nvPicPr>
        <xdr:cNvPr id="11" name="Obraz 10">
          <a:extLst>
            <a:ext uri="{FF2B5EF4-FFF2-40B4-BE49-F238E27FC236}">
              <a16:creationId xmlns:a16="http://schemas.microsoft.com/office/drawing/2014/main" id="{1E3632EA-0E70-45EE-812A-1E9B03AD1961}"/>
            </a:ext>
          </a:extLst>
        </xdr:cNvPr>
        <xdr:cNvPicPr>
          <a:picLocks noChangeAspect="1"/>
        </xdr:cNvPicPr>
      </xdr:nvPicPr>
      <xdr:blipFill>
        <a:blip xmlns:r="http://schemas.openxmlformats.org/officeDocument/2006/relationships" r:embed="rId3"/>
        <a:stretch>
          <a:fillRect/>
        </a:stretch>
      </xdr:blipFill>
      <xdr:spPr>
        <a:xfrm>
          <a:off x="3390900" y="10165081"/>
          <a:ext cx="2286000" cy="1714500"/>
        </a:xfrm>
        <a:prstGeom prst="rect">
          <a:avLst/>
        </a:prstGeom>
      </xdr:spPr>
    </xdr:pic>
    <xdr:clientData/>
  </xdr:twoCellAnchor>
  <xdr:twoCellAnchor editAs="oneCell">
    <xdr:from>
      <xdr:col>9</xdr:col>
      <xdr:colOff>0</xdr:colOff>
      <xdr:row>11</xdr:row>
      <xdr:rowOff>0</xdr:rowOff>
    </xdr:from>
    <xdr:to>
      <xdr:col>9</xdr:col>
      <xdr:colOff>1653540</xdr:colOff>
      <xdr:row>20</xdr:row>
      <xdr:rowOff>51435</xdr:rowOff>
    </xdr:to>
    <xdr:pic>
      <xdr:nvPicPr>
        <xdr:cNvPr id="12" name="Obraz 11">
          <a:extLst>
            <a:ext uri="{FF2B5EF4-FFF2-40B4-BE49-F238E27FC236}">
              <a16:creationId xmlns:a16="http://schemas.microsoft.com/office/drawing/2014/main" id="{F8EC38F2-17F8-45C4-8641-C6A792F61E9F}"/>
            </a:ext>
          </a:extLst>
        </xdr:cNvPr>
        <xdr:cNvPicPr>
          <a:picLocks noChangeAspect="1"/>
        </xdr:cNvPicPr>
      </xdr:nvPicPr>
      <xdr:blipFill>
        <a:blip xmlns:r="http://schemas.openxmlformats.org/officeDocument/2006/relationships" r:embed="rId2"/>
        <a:stretch>
          <a:fillRect/>
        </a:stretch>
      </xdr:blipFill>
      <xdr:spPr>
        <a:xfrm>
          <a:off x="7056120" y="1775460"/>
          <a:ext cx="1653540" cy="12401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dydaktyka/Inz&#775;ynieria%20krajobrazu/Berechnung_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rechnung_09"/>
      <sheetName val="Einführung"/>
      <sheetName val="Bemessungsregendaten, kfu"/>
    </sheetNames>
    <definedNames>
      <definedName name="FormularOpen"/>
    </definedNames>
    <sheetDataSet>
      <sheetData sheetId="0" refreshError="1"/>
      <sheetData sheetId="1" refreshError="1"/>
      <sheetData sheetId="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DD030-6571-4046-AD28-3F5DC014E71E}">
  <dimension ref="A2:P47"/>
  <sheetViews>
    <sheetView workbookViewId="0">
      <selection activeCell="M2" sqref="M2"/>
    </sheetView>
  </sheetViews>
  <sheetFormatPr defaultColWidth="11.19921875" defaultRowHeight="15.6" x14ac:dyDescent="0.3"/>
  <cols>
    <col min="1" max="2" width="10.5" customWidth="1"/>
    <col min="3" max="3" width="3.19921875" customWidth="1"/>
    <col min="4" max="14" width="10.5" customWidth="1"/>
    <col min="257" max="258" width="10.5" customWidth="1"/>
    <col min="259" max="259" width="3.19921875" customWidth="1"/>
    <col min="260" max="270" width="10.5" customWidth="1"/>
    <col min="513" max="514" width="10.5" customWidth="1"/>
    <col min="515" max="515" width="3.19921875" customWidth="1"/>
    <col min="516" max="526" width="10.5" customWidth="1"/>
    <col min="769" max="770" width="10.5" customWidth="1"/>
    <col min="771" max="771" width="3.19921875" customWidth="1"/>
    <col min="772" max="782" width="10.5" customWidth="1"/>
    <col min="1025" max="1026" width="10.5" customWidth="1"/>
    <col min="1027" max="1027" width="3.19921875" customWidth="1"/>
    <col min="1028" max="1038" width="10.5" customWidth="1"/>
    <col min="1281" max="1282" width="10.5" customWidth="1"/>
    <col min="1283" max="1283" width="3.19921875" customWidth="1"/>
    <col min="1284" max="1294" width="10.5" customWidth="1"/>
    <col min="1537" max="1538" width="10.5" customWidth="1"/>
    <col min="1539" max="1539" width="3.19921875" customWidth="1"/>
    <col min="1540" max="1550" width="10.5" customWidth="1"/>
    <col min="1793" max="1794" width="10.5" customWidth="1"/>
    <col min="1795" max="1795" width="3.19921875" customWidth="1"/>
    <col min="1796" max="1806" width="10.5" customWidth="1"/>
    <col min="2049" max="2050" width="10.5" customWidth="1"/>
    <col min="2051" max="2051" width="3.19921875" customWidth="1"/>
    <col min="2052" max="2062" width="10.5" customWidth="1"/>
    <col min="2305" max="2306" width="10.5" customWidth="1"/>
    <col min="2307" max="2307" width="3.19921875" customWidth="1"/>
    <col min="2308" max="2318" width="10.5" customWidth="1"/>
    <col min="2561" max="2562" width="10.5" customWidth="1"/>
    <col min="2563" max="2563" width="3.19921875" customWidth="1"/>
    <col min="2564" max="2574" width="10.5" customWidth="1"/>
    <col min="2817" max="2818" width="10.5" customWidth="1"/>
    <col min="2819" max="2819" width="3.19921875" customWidth="1"/>
    <col min="2820" max="2830" width="10.5" customWidth="1"/>
    <col min="3073" max="3074" width="10.5" customWidth="1"/>
    <col min="3075" max="3075" width="3.19921875" customWidth="1"/>
    <col min="3076" max="3086" width="10.5" customWidth="1"/>
    <col min="3329" max="3330" width="10.5" customWidth="1"/>
    <col min="3331" max="3331" width="3.19921875" customWidth="1"/>
    <col min="3332" max="3342" width="10.5" customWidth="1"/>
    <col min="3585" max="3586" width="10.5" customWidth="1"/>
    <col min="3587" max="3587" width="3.19921875" customWidth="1"/>
    <col min="3588" max="3598" width="10.5" customWidth="1"/>
    <col min="3841" max="3842" width="10.5" customWidth="1"/>
    <col min="3843" max="3843" width="3.19921875" customWidth="1"/>
    <col min="3844" max="3854" width="10.5" customWidth="1"/>
    <col min="4097" max="4098" width="10.5" customWidth="1"/>
    <col min="4099" max="4099" width="3.19921875" customWidth="1"/>
    <col min="4100" max="4110" width="10.5" customWidth="1"/>
    <col min="4353" max="4354" width="10.5" customWidth="1"/>
    <col min="4355" max="4355" width="3.19921875" customWidth="1"/>
    <col min="4356" max="4366" width="10.5" customWidth="1"/>
    <col min="4609" max="4610" width="10.5" customWidth="1"/>
    <col min="4611" max="4611" width="3.19921875" customWidth="1"/>
    <col min="4612" max="4622" width="10.5" customWidth="1"/>
    <col min="4865" max="4866" width="10.5" customWidth="1"/>
    <col min="4867" max="4867" width="3.19921875" customWidth="1"/>
    <col min="4868" max="4878" width="10.5" customWidth="1"/>
    <col min="5121" max="5122" width="10.5" customWidth="1"/>
    <col min="5123" max="5123" width="3.19921875" customWidth="1"/>
    <col min="5124" max="5134" width="10.5" customWidth="1"/>
    <col min="5377" max="5378" width="10.5" customWidth="1"/>
    <col min="5379" max="5379" width="3.19921875" customWidth="1"/>
    <col min="5380" max="5390" width="10.5" customWidth="1"/>
    <col min="5633" max="5634" width="10.5" customWidth="1"/>
    <col min="5635" max="5635" width="3.19921875" customWidth="1"/>
    <col min="5636" max="5646" width="10.5" customWidth="1"/>
    <col min="5889" max="5890" width="10.5" customWidth="1"/>
    <col min="5891" max="5891" width="3.19921875" customWidth="1"/>
    <col min="5892" max="5902" width="10.5" customWidth="1"/>
    <col min="6145" max="6146" width="10.5" customWidth="1"/>
    <col min="6147" max="6147" width="3.19921875" customWidth="1"/>
    <col min="6148" max="6158" width="10.5" customWidth="1"/>
    <col min="6401" max="6402" width="10.5" customWidth="1"/>
    <col min="6403" max="6403" width="3.19921875" customWidth="1"/>
    <col min="6404" max="6414" width="10.5" customWidth="1"/>
    <col min="6657" max="6658" width="10.5" customWidth="1"/>
    <col min="6659" max="6659" width="3.19921875" customWidth="1"/>
    <col min="6660" max="6670" width="10.5" customWidth="1"/>
    <col min="6913" max="6914" width="10.5" customWidth="1"/>
    <col min="6915" max="6915" width="3.19921875" customWidth="1"/>
    <col min="6916" max="6926" width="10.5" customWidth="1"/>
    <col min="7169" max="7170" width="10.5" customWidth="1"/>
    <col min="7171" max="7171" width="3.19921875" customWidth="1"/>
    <col min="7172" max="7182" width="10.5" customWidth="1"/>
    <col min="7425" max="7426" width="10.5" customWidth="1"/>
    <col min="7427" max="7427" width="3.19921875" customWidth="1"/>
    <col min="7428" max="7438" width="10.5" customWidth="1"/>
    <col min="7681" max="7682" width="10.5" customWidth="1"/>
    <col min="7683" max="7683" width="3.19921875" customWidth="1"/>
    <col min="7684" max="7694" width="10.5" customWidth="1"/>
    <col min="7937" max="7938" width="10.5" customWidth="1"/>
    <col min="7939" max="7939" width="3.19921875" customWidth="1"/>
    <col min="7940" max="7950" width="10.5" customWidth="1"/>
    <col min="8193" max="8194" width="10.5" customWidth="1"/>
    <col min="8195" max="8195" width="3.19921875" customWidth="1"/>
    <col min="8196" max="8206" width="10.5" customWidth="1"/>
    <col min="8449" max="8450" width="10.5" customWidth="1"/>
    <col min="8451" max="8451" width="3.19921875" customWidth="1"/>
    <col min="8452" max="8462" width="10.5" customWidth="1"/>
    <col min="8705" max="8706" width="10.5" customWidth="1"/>
    <col min="8707" max="8707" width="3.19921875" customWidth="1"/>
    <col min="8708" max="8718" width="10.5" customWidth="1"/>
    <col min="8961" max="8962" width="10.5" customWidth="1"/>
    <col min="8963" max="8963" width="3.19921875" customWidth="1"/>
    <col min="8964" max="8974" width="10.5" customWidth="1"/>
    <col min="9217" max="9218" width="10.5" customWidth="1"/>
    <col min="9219" max="9219" width="3.19921875" customWidth="1"/>
    <col min="9220" max="9230" width="10.5" customWidth="1"/>
    <col min="9473" max="9474" width="10.5" customWidth="1"/>
    <col min="9475" max="9475" width="3.19921875" customWidth="1"/>
    <col min="9476" max="9486" width="10.5" customWidth="1"/>
    <col min="9729" max="9730" width="10.5" customWidth="1"/>
    <col min="9731" max="9731" width="3.19921875" customWidth="1"/>
    <col min="9732" max="9742" width="10.5" customWidth="1"/>
    <col min="9985" max="9986" width="10.5" customWidth="1"/>
    <col min="9987" max="9987" width="3.19921875" customWidth="1"/>
    <col min="9988" max="9998" width="10.5" customWidth="1"/>
    <col min="10241" max="10242" width="10.5" customWidth="1"/>
    <col min="10243" max="10243" width="3.19921875" customWidth="1"/>
    <col min="10244" max="10254" width="10.5" customWidth="1"/>
    <col min="10497" max="10498" width="10.5" customWidth="1"/>
    <col min="10499" max="10499" width="3.19921875" customWidth="1"/>
    <col min="10500" max="10510" width="10.5" customWidth="1"/>
    <col min="10753" max="10754" width="10.5" customWidth="1"/>
    <col min="10755" max="10755" width="3.19921875" customWidth="1"/>
    <col min="10756" max="10766" width="10.5" customWidth="1"/>
    <col min="11009" max="11010" width="10.5" customWidth="1"/>
    <col min="11011" max="11011" width="3.19921875" customWidth="1"/>
    <col min="11012" max="11022" width="10.5" customWidth="1"/>
    <col min="11265" max="11266" width="10.5" customWidth="1"/>
    <col min="11267" max="11267" width="3.19921875" customWidth="1"/>
    <col min="11268" max="11278" width="10.5" customWidth="1"/>
    <col min="11521" max="11522" width="10.5" customWidth="1"/>
    <col min="11523" max="11523" width="3.19921875" customWidth="1"/>
    <col min="11524" max="11534" width="10.5" customWidth="1"/>
    <col min="11777" max="11778" width="10.5" customWidth="1"/>
    <col min="11779" max="11779" width="3.19921875" customWidth="1"/>
    <col min="11780" max="11790" width="10.5" customWidth="1"/>
    <col min="12033" max="12034" width="10.5" customWidth="1"/>
    <col min="12035" max="12035" width="3.19921875" customWidth="1"/>
    <col min="12036" max="12046" width="10.5" customWidth="1"/>
    <col min="12289" max="12290" width="10.5" customWidth="1"/>
    <col min="12291" max="12291" width="3.19921875" customWidth="1"/>
    <col min="12292" max="12302" width="10.5" customWidth="1"/>
    <col min="12545" max="12546" width="10.5" customWidth="1"/>
    <col min="12547" max="12547" width="3.19921875" customWidth="1"/>
    <col min="12548" max="12558" width="10.5" customWidth="1"/>
    <col min="12801" max="12802" width="10.5" customWidth="1"/>
    <col min="12803" max="12803" width="3.19921875" customWidth="1"/>
    <col min="12804" max="12814" width="10.5" customWidth="1"/>
    <col min="13057" max="13058" width="10.5" customWidth="1"/>
    <col min="13059" max="13059" width="3.19921875" customWidth="1"/>
    <col min="13060" max="13070" width="10.5" customWidth="1"/>
    <col min="13313" max="13314" width="10.5" customWidth="1"/>
    <col min="13315" max="13315" width="3.19921875" customWidth="1"/>
    <col min="13316" max="13326" width="10.5" customWidth="1"/>
    <col min="13569" max="13570" width="10.5" customWidth="1"/>
    <col min="13571" max="13571" width="3.19921875" customWidth="1"/>
    <col min="13572" max="13582" width="10.5" customWidth="1"/>
    <col min="13825" max="13826" width="10.5" customWidth="1"/>
    <col min="13827" max="13827" width="3.19921875" customWidth="1"/>
    <col min="13828" max="13838" width="10.5" customWidth="1"/>
    <col min="14081" max="14082" width="10.5" customWidth="1"/>
    <col min="14083" max="14083" width="3.19921875" customWidth="1"/>
    <col min="14084" max="14094" width="10.5" customWidth="1"/>
    <col min="14337" max="14338" width="10.5" customWidth="1"/>
    <col min="14339" max="14339" width="3.19921875" customWidth="1"/>
    <col min="14340" max="14350" width="10.5" customWidth="1"/>
    <col min="14593" max="14594" width="10.5" customWidth="1"/>
    <col min="14595" max="14595" width="3.19921875" customWidth="1"/>
    <col min="14596" max="14606" width="10.5" customWidth="1"/>
    <col min="14849" max="14850" width="10.5" customWidth="1"/>
    <col min="14851" max="14851" width="3.19921875" customWidth="1"/>
    <col min="14852" max="14862" width="10.5" customWidth="1"/>
    <col min="15105" max="15106" width="10.5" customWidth="1"/>
    <col min="15107" max="15107" width="3.19921875" customWidth="1"/>
    <col min="15108" max="15118" width="10.5" customWidth="1"/>
    <col min="15361" max="15362" width="10.5" customWidth="1"/>
    <col min="15363" max="15363" width="3.19921875" customWidth="1"/>
    <col min="15364" max="15374" width="10.5" customWidth="1"/>
    <col min="15617" max="15618" width="10.5" customWidth="1"/>
    <col min="15619" max="15619" width="3.19921875" customWidth="1"/>
    <col min="15620" max="15630" width="10.5" customWidth="1"/>
    <col min="15873" max="15874" width="10.5" customWidth="1"/>
    <col min="15875" max="15875" width="3.19921875" customWidth="1"/>
    <col min="15876" max="15886" width="10.5" customWidth="1"/>
    <col min="16129" max="16130" width="10.5" customWidth="1"/>
    <col min="16131" max="16131" width="3.19921875" customWidth="1"/>
    <col min="16132" max="16142" width="10.5" customWidth="1"/>
  </cols>
  <sheetData>
    <row r="2" spans="1:16" ht="16.2" thickBot="1" x14ac:dyDescent="0.35">
      <c r="M2" t="s">
        <v>91</v>
      </c>
    </row>
    <row r="3" spans="1:16" ht="16.2" thickBot="1" x14ac:dyDescent="0.35">
      <c r="A3" s="116" t="s">
        <v>46</v>
      </c>
      <c r="B3" s="117"/>
      <c r="C3" s="117"/>
      <c r="D3" s="117"/>
      <c r="E3" s="117"/>
      <c r="F3" s="117"/>
      <c r="G3" s="117"/>
      <c r="H3" s="117"/>
      <c r="I3" s="117"/>
      <c r="J3" s="117"/>
      <c r="K3" s="118"/>
    </row>
    <row r="4" spans="1:16" x14ac:dyDescent="0.3">
      <c r="A4" s="119" t="s">
        <v>47</v>
      </c>
      <c r="B4" s="120"/>
      <c r="C4" s="120"/>
      <c r="D4" s="120"/>
      <c r="E4" s="121"/>
      <c r="F4" s="121"/>
      <c r="G4" s="121"/>
      <c r="H4" s="121"/>
      <c r="I4" s="121"/>
      <c r="J4" s="121"/>
      <c r="K4" s="122"/>
    </row>
    <row r="5" spans="1:16" x14ac:dyDescent="0.3">
      <c r="A5" s="123" t="s">
        <v>48</v>
      </c>
      <c r="B5" s="124"/>
      <c r="C5" s="124"/>
      <c r="D5" s="125"/>
      <c r="E5" s="126"/>
      <c r="F5" s="127"/>
      <c r="G5" s="127"/>
      <c r="H5" s="127"/>
      <c r="I5" s="127"/>
      <c r="J5" s="127"/>
      <c r="K5" s="128"/>
    </row>
    <row r="6" spans="1:16" ht="16.2" thickBot="1" x14ac:dyDescent="0.35">
      <c r="A6" s="112" t="s">
        <v>49</v>
      </c>
      <c r="B6" s="113"/>
      <c r="C6" s="113"/>
      <c r="D6" s="113"/>
      <c r="E6" s="114"/>
      <c r="F6" s="114"/>
      <c r="G6" s="114"/>
      <c r="H6" s="114"/>
      <c r="I6" s="114"/>
      <c r="J6" s="114"/>
      <c r="K6" s="115"/>
    </row>
    <row r="7" spans="1:16" ht="16.2" thickBot="1" x14ac:dyDescent="0.35">
      <c r="A7" s="1"/>
      <c r="B7" s="2"/>
      <c r="C7" s="2"/>
      <c r="D7" s="2"/>
      <c r="E7" s="3"/>
      <c r="F7" s="3"/>
      <c r="G7" s="3"/>
      <c r="H7" s="3"/>
      <c r="I7" s="3"/>
      <c r="J7" s="3"/>
      <c r="K7" s="3"/>
    </row>
    <row r="8" spans="1:16" ht="26.25" customHeight="1" thickBot="1" x14ac:dyDescent="0.35">
      <c r="A8" s="133" t="s">
        <v>50</v>
      </c>
      <c r="B8" s="134"/>
      <c r="C8" s="134"/>
      <c r="D8" s="134"/>
      <c r="E8" s="134"/>
      <c r="F8" s="134"/>
      <c r="G8" s="134"/>
      <c r="H8" s="134"/>
      <c r="I8" s="134"/>
      <c r="J8" s="134"/>
      <c r="K8" s="134"/>
      <c r="L8" s="134"/>
      <c r="M8" s="134"/>
      <c r="N8" s="135"/>
    </row>
    <row r="9" spans="1:16" ht="12.75" customHeight="1" x14ac:dyDescent="0.3">
      <c r="A9" s="136" t="s">
        <v>0</v>
      </c>
      <c r="B9" s="137"/>
      <c r="C9" s="137"/>
      <c r="D9" s="137"/>
      <c r="E9" s="137"/>
      <c r="F9" s="137"/>
      <c r="G9" s="137"/>
      <c r="H9" s="137"/>
      <c r="I9" s="137"/>
      <c r="J9" s="137"/>
      <c r="K9" s="137"/>
      <c r="L9" s="137"/>
      <c r="M9" s="137"/>
      <c r="N9" s="138"/>
    </row>
    <row r="10" spans="1:16" ht="33.75" customHeight="1" x14ac:dyDescent="0.3">
      <c r="A10" s="139"/>
      <c r="B10" s="140"/>
      <c r="C10" s="140"/>
      <c r="D10" s="140"/>
      <c r="E10" s="140"/>
      <c r="F10" s="140"/>
      <c r="G10" s="140"/>
      <c r="H10" s="140"/>
      <c r="I10" s="140"/>
      <c r="J10" s="140"/>
      <c r="K10" s="140"/>
      <c r="L10" s="140"/>
      <c r="M10" s="140"/>
      <c r="N10" s="141"/>
    </row>
    <row r="11" spans="1:16" ht="27" customHeight="1" x14ac:dyDescent="0.3">
      <c r="A11" s="142"/>
      <c r="B11" s="140"/>
      <c r="C11" s="140"/>
      <c r="D11" s="140"/>
      <c r="E11" s="140"/>
      <c r="F11" s="140"/>
      <c r="G11" s="140"/>
      <c r="H11" s="140"/>
      <c r="I11" s="140"/>
      <c r="J11" s="140"/>
      <c r="K11" s="140"/>
      <c r="L11" s="140"/>
      <c r="M11" s="140"/>
      <c r="N11" s="141"/>
    </row>
    <row r="12" spans="1:16" ht="18" customHeight="1" thickBot="1" x14ac:dyDescent="0.35">
      <c r="A12" s="143"/>
      <c r="B12" s="144"/>
      <c r="C12" s="144"/>
      <c r="D12" s="144"/>
      <c r="E12" s="144"/>
      <c r="F12" s="144"/>
      <c r="G12" s="144"/>
      <c r="H12" s="144"/>
      <c r="I12" s="144"/>
      <c r="J12" s="144"/>
      <c r="K12" s="144"/>
      <c r="L12" s="144"/>
      <c r="M12" s="144"/>
      <c r="N12" s="145"/>
    </row>
    <row r="13" spans="1:16" ht="18" customHeight="1" x14ac:dyDescent="0.3"/>
    <row r="14" spans="1:16" x14ac:dyDescent="0.3">
      <c r="A14" s="4"/>
      <c r="B14" s="146"/>
      <c r="C14" s="146"/>
      <c r="D14" s="146"/>
    </row>
    <row r="16" spans="1:16" x14ac:dyDescent="0.3">
      <c r="P16" t="s">
        <v>90</v>
      </c>
    </row>
    <row r="17" spans="1:14" x14ac:dyDescent="0.3">
      <c r="F17" s="6"/>
      <c r="G17" s="6"/>
    </row>
    <row r="19" spans="1:14" ht="16.2" thickBot="1" x14ac:dyDescent="0.35"/>
    <row r="20" spans="1:14" x14ac:dyDescent="0.3">
      <c r="A20" s="8" t="s">
        <v>51</v>
      </c>
      <c r="B20" s="9" t="s">
        <v>1</v>
      </c>
      <c r="C20" s="10">
        <v>0</v>
      </c>
      <c r="D20" s="11">
        <v>1</v>
      </c>
      <c r="E20" s="11">
        <v>2</v>
      </c>
      <c r="F20" s="11">
        <v>3</v>
      </c>
      <c r="G20" s="11">
        <v>5</v>
      </c>
      <c r="H20" s="11">
        <v>10</v>
      </c>
      <c r="I20" s="11">
        <v>20</v>
      </c>
      <c r="J20" s="11">
        <v>25</v>
      </c>
      <c r="K20" s="11">
        <v>30</v>
      </c>
      <c r="L20" s="11">
        <v>50</v>
      </c>
      <c r="M20" s="11">
        <v>75</v>
      </c>
      <c r="N20" s="12">
        <v>100</v>
      </c>
    </row>
    <row r="21" spans="1:14" x14ac:dyDescent="0.3">
      <c r="A21" s="13" t="s">
        <v>2</v>
      </c>
      <c r="B21" s="14">
        <v>5</v>
      </c>
      <c r="C21" s="15">
        <v>0</v>
      </c>
      <c r="D21" s="7">
        <v>6.7</v>
      </c>
      <c r="E21" s="7">
        <v>8.9</v>
      </c>
      <c r="F21" s="7">
        <v>10.199999999999999</v>
      </c>
      <c r="G21" s="7">
        <v>11.9</v>
      </c>
      <c r="H21" s="7">
        <v>14.1</v>
      </c>
      <c r="I21" s="7">
        <v>16.3</v>
      </c>
      <c r="J21" s="7">
        <v>17</v>
      </c>
      <c r="K21" s="7">
        <v>17.600000000000001</v>
      </c>
      <c r="L21" s="7">
        <v>19.2</v>
      </c>
      <c r="M21" s="7">
        <v>20.5</v>
      </c>
      <c r="N21" s="7">
        <v>21.4</v>
      </c>
    </row>
    <row r="22" spans="1:14" x14ac:dyDescent="0.3">
      <c r="A22" s="16" t="s">
        <v>3</v>
      </c>
      <c r="B22" s="14">
        <v>10</v>
      </c>
      <c r="C22" s="15">
        <v>0</v>
      </c>
      <c r="D22" s="7">
        <v>8.4</v>
      </c>
      <c r="E22" s="7">
        <v>11.2</v>
      </c>
      <c r="F22" s="7">
        <v>12.9</v>
      </c>
      <c r="G22" s="7">
        <v>15</v>
      </c>
      <c r="H22" s="7">
        <v>17.7</v>
      </c>
      <c r="I22" s="7">
        <v>20.5</v>
      </c>
      <c r="J22" s="7">
        <v>21.3</v>
      </c>
      <c r="K22" s="7">
        <v>22.1</v>
      </c>
      <c r="L22" s="7">
        <v>24.1</v>
      </c>
      <c r="M22" s="7">
        <v>25.7</v>
      </c>
      <c r="N22" s="7">
        <v>26.9</v>
      </c>
    </row>
    <row r="23" spans="1:14" x14ac:dyDescent="0.3">
      <c r="A23" s="16" t="s">
        <v>4</v>
      </c>
      <c r="B23" s="14">
        <v>15</v>
      </c>
      <c r="C23" s="15">
        <v>0</v>
      </c>
      <c r="D23" s="7">
        <v>9.6</v>
      </c>
      <c r="E23" s="7">
        <v>12.9</v>
      </c>
      <c r="F23" s="7">
        <v>14.9</v>
      </c>
      <c r="G23" s="7">
        <v>17.2</v>
      </c>
      <c r="H23" s="7">
        <v>20.5</v>
      </c>
      <c r="I23" s="7">
        <v>23.8</v>
      </c>
      <c r="J23" s="7">
        <v>24.8</v>
      </c>
      <c r="K23" s="7">
        <v>25.7</v>
      </c>
      <c r="L23" s="7">
        <v>28</v>
      </c>
      <c r="M23" s="7">
        <v>29.9</v>
      </c>
      <c r="N23" s="7">
        <v>31.3</v>
      </c>
    </row>
    <row r="24" spans="1:14" x14ac:dyDescent="0.3">
      <c r="A24" s="16" t="s">
        <v>5</v>
      </c>
      <c r="B24" s="14">
        <v>20</v>
      </c>
      <c r="C24" s="15">
        <v>0</v>
      </c>
      <c r="D24" s="7">
        <v>10.6</v>
      </c>
      <c r="E24" s="7">
        <v>14.2</v>
      </c>
      <c r="F24" s="7">
        <v>16.3</v>
      </c>
      <c r="G24" s="7">
        <v>18.899999999999999</v>
      </c>
      <c r="H24" s="7">
        <v>22.5</v>
      </c>
      <c r="I24" s="7">
        <v>26.1</v>
      </c>
      <c r="J24" s="7">
        <v>27.2</v>
      </c>
      <c r="K24" s="7">
        <v>28.1</v>
      </c>
      <c r="L24" s="7">
        <v>30.7</v>
      </c>
      <c r="M24" s="7">
        <v>32.799999999999997</v>
      </c>
      <c r="N24" s="7">
        <v>34.299999999999997</v>
      </c>
    </row>
    <row r="25" spans="1:14" x14ac:dyDescent="0.3">
      <c r="A25" s="16" t="s">
        <v>6</v>
      </c>
      <c r="B25" s="14">
        <v>30</v>
      </c>
      <c r="C25" s="15">
        <v>0</v>
      </c>
      <c r="D25" s="7">
        <v>12.1</v>
      </c>
      <c r="E25" s="7">
        <v>16.2</v>
      </c>
      <c r="F25" s="7">
        <v>18.600000000000001</v>
      </c>
      <c r="G25" s="7">
        <v>21.6</v>
      </c>
      <c r="H25" s="7">
        <v>25.6</v>
      </c>
      <c r="I25" s="7">
        <v>29.7</v>
      </c>
      <c r="J25" s="7">
        <v>30.9</v>
      </c>
      <c r="K25" s="7">
        <v>32</v>
      </c>
      <c r="L25" s="7">
        <v>34.9</v>
      </c>
      <c r="M25" s="7">
        <v>37.299999999999997</v>
      </c>
      <c r="N25" s="7">
        <v>38.9</v>
      </c>
    </row>
    <row r="26" spans="1:14" x14ac:dyDescent="0.3">
      <c r="A26" s="16" t="s">
        <v>7</v>
      </c>
      <c r="B26" s="14">
        <v>45</v>
      </c>
      <c r="C26" s="15">
        <v>0</v>
      </c>
      <c r="D26" s="7">
        <v>13.8</v>
      </c>
      <c r="E26" s="7">
        <v>18.399999999999999</v>
      </c>
      <c r="F26" s="7">
        <v>21.1</v>
      </c>
      <c r="G26" s="7">
        <v>24.5</v>
      </c>
      <c r="H26" s="7">
        <v>28.8</v>
      </c>
      <c r="I26" s="7">
        <v>33.4</v>
      </c>
      <c r="J26" s="7">
        <v>34.799999999999997</v>
      </c>
      <c r="K26" s="7">
        <v>36.1</v>
      </c>
      <c r="L26" s="7">
        <v>39.299999999999997</v>
      </c>
      <c r="M26" s="7">
        <v>41.9</v>
      </c>
      <c r="N26" s="7">
        <v>43.7</v>
      </c>
    </row>
    <row r="27" spans="1:14" x14ac:dyDescent="0.3">
      <c r="A27" s="16" t="s">
        <v>8</v>
      </c>
      <c r="B27" s="14">
        <v>60</v>
      </c>
      <c r="C27" s="15">
        <v>0</v>
      </c>
      <c r="D27" s="7">
        <v>15.2</v>
      </c>
      <c r="E27" s="7">
        <v>20.100000000000001</v>
      </c>
      <c r="F27" s="7">
        <v>23</v>
      </c>
      <c r="G27" s="7">
        <v>26.5</v>
      </c>
      <c r="H27" s="7">
        <v>31.3</v>
      </c>
      <c r="I27" s="7">
        <v>36.200000000000003</v>
      </c>
      <c r="J27" s="7">
        <v>37.700000000000003</v>
      </c>
      <c r="K27" s="7">
        <v>38.9</v>
      </c>
      <c r="L27" s="7">
        <v>42.4</v>
      </c>
      <c r="M27" s="7">
        <v>45.2</v>
      </c>
      <c r="N27" s="7">
        <v>47.1</v>
      </c>
    </row>
    <row r="28" spans="1:14" x14ac:dyDescent="0.3">
      <c r="A28" s="16" t="s">
        <v>9</v>
      </c>
      <c r="B28" s="14">
        <v>90</v>
      </c>
      <c r="C28" s="15">
        <v>0</v>
      </c>
      <c r="D28" s="7">
        <v>17.3</v>
      </c>
      <c r="E28" s="7">
        <v>22.5</v>
      </c>
      <c r="F28" s="7">
        <v>25.6</v>
      </c>
      <c r="G28" s="7">
        <v>29.5</v>
      </c>
      <c r="H28" s="7">
        <v>34.700000000000003</v>
      </c>
      <c r="I28" s="7">
        <v>39.9</v>
      </c>
      <c r="J28" s="7">
        <v>41.7</v>
      </c>
      <c r="K28" s="7">
        <v>43.1</v>
      </c>
      <c r="L28" s="7">
        <v>46.9</v>
      </c>
      <c r="M28" s="7">
        <v>50</v>
      </c>
      <c r="N28" s="7">
        <v>52.1</v>
      </c>
    </row>
    <row r="29" spans="1:14" x14ac:dyDescent="0.3">
      <c r="A29" s="16" t="s">
        <v>10</v>
      </c>
      <c r="B29" s="14">
        <v>120</v>
      </c>
      <c r="C29" s="15">
        <v>0</v>
      </c>
      <c r="D29" s="7">
        <v>19</v>
      </c>
      <c r="E29" s="7">
        <v>24.6</v>
      </c>
      <c r="F29" s="7">
        <v>27.9</v>
      </c>
      <c r="G29" s="7">
        <v>32</v>
      </c>
      <c r="H29" s="7">
        <v>37.700000000000003</v>
      </c>
      <c r="I29" s="7">
        <v>43.4</v>
      </c>
      <c r="J29" s="7">
        <v>45.1</v>
      </c>
      <c r="K29" s="7">
        <v>46.7</v>
      </c>
      <c r="L29" s="7">
        <v>50.8</v>
      </c>
      <c r="M29" s="7">
        <v>54.1</v>
      </c>
      <c r="N29" s="7">
        <v>56.5</v>
      </c>
    </row>
    <row r="30" spans="1:14" x14ac:dyDescent="0.3">
      <c r="A30" s="16" t="s">
        <v>11</v>
      </c>
      <c r="B30" s="14">
        <v>180</v>
      </c>
      <c r="C30" s="15">
        <v>0</v>
      </c>
      <c r="D30" s="7">
        <v>21.7</v>
      </c>
      <c r="E30" s="7">
        <v>27.9</v>
      </c>
      <c r="F30" s="7">
        <v>31.6</v>
      </c>
      <c r="G30" s="7">
        <v>36.1</v>
      </c>
      <c r="H30" s="7">
        <v>42.3</v>
      </c>
      <c r="I30" s="7">
        <v>48.5</v>
      </c>
      <c r="J30" s="7">
        <v>50.5</v>
      </c>
      <c r="K30" s="7">
        <v>52.2</v>
      </c>
      <c r="L30" s="7">
        <v>56.8</v>
      </c>
      <c r="M30" s="7">
        <v>60.4</v>
      </c>
      <c r="N30" s="7">
        <v>63</v>
      </c>
    </row>
    <row r="31" spans="1:14" x14ac:dyDescent="0.3">
      <c r="A31" s="16" t="s">
        <v>12</v>
      </c>
      <c r="B31" s="14">
        <v>240</v>
      </c>
      <c r="C31" s="15">
        <v>0</v>
      </c>
      <c r="D31" s="7">
        <v>23.9</v>
      </c>
      <c r="E31" s="7">
        <v>30.4</v>
      </c>
      <c r="F31" s="7">
        <v>34.299999999999997</v>
      </c>
      <c r="G31" s="7">
        <v>39.200000000000003</v>
      </c>
      <c r="H31" s="7">
        <v>45.8</v>
      </c>
      <c r="I31" s="7">
        <v>52.4</v>
      </c>
      <c r="J31" s="7">
        <v>54.5</v>
      </c>
      <c r="K31" s="7">
        <v>56.4</v>
      </c>
      <c r="L31" s="7">
        <v>61.3</v>
      </c>
      <c r="M31" s="7">
        <v>65.099999999999994</v>
      </c>
      <c r="N31" s="7">
        <v>67.900000000000006</v>
      </c>
    </row>
    <row r="32" spans="1:14" x14ac:dyDescent="0.3">
      <c r="A32" s="16" t="s">
        <v>13</v>
      </c>
      <c r="B32" s="14">
        <v>360</v>
      </c>
      <c r="C32" s="15">
        <v>0</v>
      </c>
      <c r="D32" s="7">
        <v>28.2</v>
      </c>
      <c r="E32" s="7">
        <v>35.799999999999997</v>
      </c>
      <c r="F32" s="7">
        <v>40.1</v>
      </c>
      <c r="G32" s="7">
        <v>45.8</v>
      </c>
      <c r="H32" s="7">
        <v>53.3</v>
      </c>
      <c r="I32" s="7">
        <v>60.8</v>
      </c>
      <c r="J32" s="7">
        <v>63.2</v>
      </c>
      <c r="K32" s="7">
        <v>65.2</v>
      </c>
      <c r="L32" s="7">
        <v>70.8</v>
      </c>
      <c r="M32" s="7">
        <v>75.2</v>
      </c>
      <c r="N32" s="7">
        <v>78.3</v>
      </c>
    </row>
    <row r="33" spans="1:14" x14ac:dyDescent="0.3">
      <c r="A33" s="16" t="s">
        <v>14</v>
      </c>
      <c r="B33" s="14">
        <v>540</v>
      </c>
      <c r="C33" s="15">
        <v>0</v>
      </c>
      <c r="D33" s="7">
        <v>33.1</v>
      </c>
      <c r="E33" s="7">
        <v>41.8</v>
      </c>
      <c r="F33" s="7">
        <v>46.9</v>
      </c>
      <c r="G33" s="7">
        <v>53.5</v>
      </c>
      <c r="H33" s="7">
        <v>62.2</v>
      </c>
      <c r="I33" s="7">
        <v>71</v>
      </c>
      <c r="J33" s="7">
        <v>73.900000000000006</v>
      </c>
      <c r="K33" s="7">
        <v>76</v>
      </c>
      <c r="L33" s="7">
        <v>82.6</v>
      </c>
      <c r="M33" s="7">
        <v>87.7</v>
      </c>
      <c r="N33" s="7">
        <v>91.5</v>
      </c>
    </row>
    <row r="34" spans="1:14" x14ac:dyDescent="0.3">
      <c r="A34" s="16" t="s">
        <v>15</v>
      </c>
      <c r="B34" s="14">
        <v>720</v>
      </c>
      <c r="C34" s="15">
        <v>0</v>
      </c>
      <c r="D34" s="7">
        <v>36.9</v>
      </c>
      <c r="E34" s="7">
        <v>46.6</v>
      </c>
      <c r="F34" s="7">
        <v>52.2</v>
      </c>
      <c r="G34" s="7">
        <v>59.3</v>
      </c>
      <c r="H34" s="7">
        <v>69</v>
      </c>
      <c r="I34" s="7">
        <v>78.7</v>
      </c>
      <c r="J34" s="7">
        <v>81.8</v>
      </c>
      <c r="K34" s="7">
        <v>84.3</v>
      </c>
      <c r="L34" s="7">
        <v>91.4</v>
      </c>
      <c r="M34" s="7">
        <v>97</v>
      </c>
      <c r="N34" s="7">
        <v>101</v>
      </c>
    </row>
    <row r="35" spans="1:14" x14ac:dyDescent="0.3">
      <c r="A35" s="16" t="s">
        <v>16</v>
      </c>
      <c r="B35" s="14">
        <v>1080</v>
      </c>
      <c r="C35" s="15">
        <v>0</v>
      </c>
      <c r="D35" s="7">
        <v>42.6</v>
      </c>
      <c r="E35" s="7">
        <v>53.6</v>
      </c>
      <c r="F35" s="7">
        <v>60</v>
      </c>
      <c r="G35" s="7">
        <v>67.900000000000006</v>
      </c>
      <c r="H35" s="7">
        <v>78.400000000000006</v>
      </c>
      <c r="I35" s="7">
        <v>88.9</v>
      </c>
      <c r="J35" s="7">
        <v>92.4</v>
      </c>
      <c r="K35" s="7">
        <v>95</v>
      </c>
      <c r="L35" s="7">
        <v>102.7</v>
      </c>
      <c r="M35" s="7">
        <v>109.3</v>
      </c>
      <c r="N35" s="7">
        <v>113.7</v>
      </c>
    </row>
    <row r="36" spans="1:14" x14ac:dyDescent="0.3">
      <c r="A36" s="16" t="s">
        <v>17</v>
      </c>
      <c r="B36" s="14">
        <v>1440</v>
      </c>
      <c r="C36" s="15">
        <v>0</v>
      </c>
      <c r="D36" s="7">
        <v>44.6</v>
      </c>
      <c r="E36" s="7">
        <v>55.6</v>
      </c>
      <c r="F36" s="7">
        <v>62.1</v>
      </c>
      <c r="G36" s="7">
        <v>70.400000000000006</v>
      </c>
      <c r="H36" s="7">
        <v>81.599999999999994</v>
      </c>
      <c r="I36" s="7">
        <v>92.8</v>
      </c>
      <c r="J36" s="7">
        <v>96.5</v>
      </c>
      <c r="K36" s="7">
        <v>99.4</v>
      </c>
      <c r="L36" s="7">
        <v>107.8</v>
      </c>
      <c r="M36" s="7">
        <v>114.5</v>
      </c>
      <c r="N36" s="7">
        <v>119.2</v>
      </c>
    </row>
    <row r="37" spans="1:14" x14ac:dyDescent="0.3">
      <c r="A37" s="16" t="s">
        <v>18</v>
      </c>
      <c r="B37" s="14">
        <v>2880</v>
      </c>
      <c r="C37" s="15">
        <v>0</v>
      </c>
      <c r="D37" s="7">
        <v>53.8</v>
      </c>
      <c r="E37" s="7">
        <v>66.7</v>
      </c>
      <c r="F37" s="7">
        <v>74.2</v>
      </c>
      <c r="G37" s="7">
        <v>83.6</v>
      </c>
      <c r="H37" s="7">
        <v>96.7</v>
      </c>
      <c r="I37" s="7">
        <v>109.7</v>
      </c>
      <c r="J37" s="7">
        <v>113.7</v>
      </c>
      <c r="K37" s="7">
        <v>117.2</v>
      </c>
      <c r="L37" s="7">
        <v>126.9</v>
      </c>
      <c r="M37" s="7">
        <v>134.19999999999999</v>
      </c>
      <c r="N37" s="7">
        <v>139.69999999999999</v>
      </c>
    </row>
    <row r="38" spans="1:14" x14ac:dyDescent="0.3">
      <c r="A38" s="16" t="s">
        <v>19</v>
      </c>
      <c r="B38" s="14">
        <v>4320</v>
      </c>
      <c r="C38" s="15">
        <v>0</v>
      </c>
      <c r="D38" s="7">
        <v>60.2</v>
      </c>
      <c r="E38" s="7">
        <v>74</v>
      </c>
      <c r="F38" s="7">
        <v>82.3</v>
      </c>
      <c r="G38" s="7">
        <v>92.6</v>
      </c>
      <c r="H38" s="7">
        <v>106.4</v>
      </c>
      <c r="I38" s="7">
        <v>120.4</v>
      </c>
      <c r="J38" s="7">
        <v>125</v>
      </c>
      <c r="K38" s="7">
        <v>128.6</v>
      </c>
      <c r="L38" s="7">
        <v>138.80000000000001</v>
      </c>
      <c r="M38" s="7">
        <v>147.19999999999999</v>
      </c>
      <c r="N38" s="7">
        <v>152.80000000000001</v>
      </c>
    </row>
    <row r="39" spans="1:14" x14ac:dyDescent="0.3">
      <c r="A39" s="16" t="s">
        <v>20</v>
      </c>
      <c r="B39" s="14">
        <v>5760</v>
      </c>
      <c r="C39" s="15">
        <v>0</v>
      </c>
      <c r="D39" s="7">
        <v>66.3</v>
      </c>
      <c r="E39" s="7">
        <v>79.7</v>
      </c>
      <c r="F39" s="7">
        <v>88.2</v>
      </c>
      <c r="G39" s="7">
        <v>99.1</v>
      </c>
      <c r="H39" s="7">
        <v>113.7</v>
      </c>
      <c r="I39" s="7">
        <v>128.4</v>
      </c>
      <c r="J39" s="7">
        <v>133.30000000000001</v>
      </c>
      <c r="K39" s="7">
        <v>137.1</v>
      </c>
      <c r="L39" s="7">
        <v>148</v>
      </c>
      <c r="M39" s="7">
        <v>156.4</v>
      </c>
      <c r="N39" s="7">
        <v>162.6</v>
      </c>
    </row>
    <row r="40" spans="1:14" x14ac:dyDescent="0.3">
      <c r="A40" s="16" t="s">
        <v>21</v>
      </c>
      <c r="B40" s="14">
        <v>7200</v>
      </c>
      <c r="C40" s="15">
        <v>0</v>
      </c>
      <c r="D40" s="7">
        <v>71.3</v>
      </c>
      <c r="E40" s="7">
        <v>85.3</v>
      </c>
      <c r="F40" s="7">
        <v>93.7</v>
      </c>
      <c r="G40" s="7">
        <v>104.4</v>
      </c>
      <c r="H40" s="7">
        <v>119.6</v>
      </c>
      <c r="I40" s="7">
        <v>134.9</v>
      </c>
      <c r="J40" s="7">
        <v>140</v>
      </c>
      <c r="K40" s="7">
        <v>143.80000000000001</v>
      </c>
      <c r="L40" s="7">
        <v>155.19999999999999</v>
      </c>
      <c r="M40" s="7">
        <v>164.1</v>
      </c>
      <c r="N40" s="7">
        <v>170.4</v>
      </c>
    </row>
    <row r="41" spans="1:14" ht="16.2" thickBot="1" x14ac:dyDescent="0.35">
      <c r="A41" s="17" t="s">
        <v>22</v>
      </c>
      <c r="B41" s="18">
        <v>8640</v>
      </c>
      <c r="C41" s="19">
        <v>0</v>
      </c>
      <c r="D41" s="7">
        <v>76.2</v>
      </c>
      <c r="E41" s="7">
        <v>90.8</v>
      </c>
      <c r="F41" s="7">
        <v>99.3</v>
      </c>
      <c r="G41" s="7">
        <v>110.1</v>
      </c>
      <c r="H41" s="7">
        <v>124.7</v>
      </c>
      <c r="I41" s="7">
        <v>140.4</v>
      </c>
      <c r="J41" s="7">
        <v>145.30000000000001</v>
      </c>
      <c r="K41" s="7">
        <v>149.6</v>
      </c>
      <c r="L41" s="7">
        <v>161.1</v>
      </c>
      <c r="M41" s="7">
        <v>170.4</v>
      </c>
      <c r="N41" s="7">
        <v>177.1</v>
      </c>
    </row>
    <row r="42" spans="1:14" x14ac:dyDescent="0.3">
      <c r="D42" s="132"/>
      <c r="E42" s="132"/>
      <c r="F42" s="132"/>
      <c r="G42" s="132"/>
      <c r="H42" s="132"/>
      <c r="I42" s="132"/>
      <c r="J42" s="132"/>
      <c r="K42" s="132"/>
      <c r="L42" s="132"/>
      <c r="M42" s="132"/>
      <c r="N42" s="132"/>
    </row>
    <row r="43" spans="1:14" s="20" customFormat="1" ht="13.8" thickBot="1" x14ac:dyDescent="0.3">
      <c r="D43" s="21">
        <v>1</v>
      </c>
      <c r="E43" s="21">
        <v>2</v>
      </c>
      <c r="F43" s="21">
        <v>3</v>
      </c>
      <c r="G43" s="21">
        <v>5</v>
      </c>
      <c r="H43" s="21">
        <v>10</v>
      </c>
      <c r="I43" s="21">
        <v>20</v>
      </c>
      <c r="J43" s="21">
        <v>25</v>
      </c>
      <c r="K43" s="21">
        <v>30</v>
      </c>
      <c r="L43" s="21">
        <v>50</v>
      </c>
      <c r="M43" s="21">
        <v>75</v>
      </c>
      <c r="N43" s="21">
        <v>100</v>
      </c>
    </row>
    <row r="44" spans="1:14" ht="16.2" thickBot="1" x14ac:dyDescent="0.35">
      <c r="A44" s="129" t="s">
        <v>23</v>
      </c>
      <c r="B44" s="130"/>
      <c r="C44" s="131"/>
      <c r="D44" s="22">
        <v>0.5</v>
      </c>
      <c r="E44" s="22">
        <v>0.55000000000000004</v>
      </c>
      <c r="F44" s="22">
        <v>0.6</v>
      </c>
      <c r="G44" s="22">
        <v>0.7</v>
      </c>
      <c r="H44" s="22">
        <v>0.75</v>
      </c>
      <c r="I44" s="22">
        <v>0.8</v>
      </c>
      <c r="J44" s="22">
        <v>0.85</v>
      </c>
      <c r="K44" s="22">
        <v>0.9</v>
      </c>
      <c r="L44" s="22">
        <v>0.95</v>
      </c>
      <c r="M44" s="22">
        <v>1</v>
      </c>
      <c r="N44" s="23">
        <v>1</v>
      </c>
    </row>
    <row r="47" spans="1:14" x14ac:dyDescent="0.3">
      <c r="D47" s="132"/>
      <c r="E47" s="132"/>
      <c r="F47" s="132"/>
      <c r="G47" s="132"/>
      <c r="H47" s="132"/>
      <c r="I47" s="132"/>
      <c r="J47" s="132"/>
      <c r="K47" s="132"/>
      <c r="L47" s="132"/>
      <c r="M47" s="132"/>
      <c r="N47" s="132"/>
    </row>
  </sheetData>
  <mergeCells count="14">
    <mergeCell ref="A44:C44"/>
    <mergeCell ref="D47:N47"/>
    <mergeCell ref="A8:N8"/>
    <mergeCell ref="A9:N9"/>
    <mergeCell ref="A10:N12"/>
    <mergeCell ref="B14:D14"/>
    <mergeCell ref="D42:N42"/>
    <mergeCell ref="A6:D6"/>
    <mergeCell ref="E6:K6"/>
    <mergeCell ref="A3:K3"/>
    <mergeCell ref="A4:D4"/>
    <mergeCell ref="E4:K4"/>
    <mergeCell ref="A5:D5"/>
    <mergeCell ref="E5:K5"/>
  </mergeCells>
  <dataValidations count="10">
    <dataValidation type="decimal" operator="lessThanOrEqual" allowBlank="1" showInputMessage="1" showErrorMessage="1" sqref="M44:N44 JI44:JJ44 TE44:TF44 ADA44:ADB44 AMW44:AMX44 AWS44:AWT44 BGO44:BGP44 BQK44:BQL44 CAG44:CAH44 CKC44:CKD44 CTY44:CTZ44 DDU44:DDV44 DNQ44:DNR44 DXM44:DXN44 EHI44:EHJ44 ERE44:ERF44 FBA44:FBB44 FKW44:FKX44 FUS44:FUT44 GEO44:GEP44 GOK44:GOL44 GYG44:GYH44 HIC44:HID44 HRY44:HRZ44 IBU44:IBV44 ILQ44:ILR44 IVM44:IVN44 JFI44:JFJ44 JPE44:JPF44 JZA44:JZB44 KIW44:KIX44 KSS44:KST44 LCO44:LCP44 LMK44:LML44 LWG44:LWH44 MGC44:MGD44 MPY44:MPZ44 MZU44:MZV44 NJQ44:NJR44 NTM44:NTN44 ODI44:ODJ44 ONE44:ONF44 OXA44:OXB44 PGW44:PGX44 PQS44:PQT44 QAO44:QAP44 QKK44:QKL44 QUG44:QUH44 REC44:RED44 RNY44:RNZ44 RXU44:RXV44 SHQ44:SHR44 SRM44:SRN44 TBI44:TBJ44 TLE44:TLF44 TVA44:TVB44 UEW44:UEX44 UOS44:UOT44 UYO44:UYP44 VIK44:VIL44 VSG44:VSH44 WCC44:WCD44 WLY44:WLZ44 WVU44:WVV44 M65580:N65580 JI65580:JJ65580 TE65580:TF65580 ADA65580:ADB65580 AMW65580:AMX65580 AWS65580:AWT65580 BGO65580:BGP65580 BQK65580:BQL65580 CAG65580:CAH65580 CKC65580:CKD65580 CTY65580:CTZ65580 DDU65580:DDV65580 DNQ65580:DNR65580 DXM65580:DXN65580 EHI65580:EHJ65580 ERE65580:ERF65580 FBA65580:FBB65580 FKW65580:FKX65580 FUS65580:FUT65580 GEO65580:GEP65580 GOK65580:GOL65580 GYG65580:GYH65580 HIC65580:HID65580 HRY65580:HRZ65580 IBU65580:IBV65580 ILQ65580:ILR65580 IVM65580:IVN65580 JFI65580:JFJ65580 JPE65580:JPF65580 JZA65580:JZB65580 KIW65580:KIX65580 KSS65580:KST65580 LCO65580:LCP65580 LMK65580:LML65580 LWG65580:LWH65580 MGC65580:MGD65580 MPY65580:MPZ65580 MZU65580:MZV65580 NJQ65580:NJR65580 NTM65580:NTN65580 ODI65580:ODJ65580 ONE65580:ONF65580 OXA65580:OXB65580 PGW65580:PGX65580 PQS65580:PQT65580 QAO65580:QAP65580 QKK65580:QKL65580 QUG65580:QUH65580 REC65580:RED65580 RNY65580:RNZ65580 RXU65580:RXV65580 SHQ65580:SHR65580 SRM65580:SRN65580 TBI65580:TBJ65580 TLE65580:TLF65580 TVA65580:TVB65580 UEW65580:UEX65580 UOS65580:UOT65580 UYO65580:UYP65580 VIK65580:VIL65580 VSG65580:VSH65580 WCC65580:WCD65580 WLY65580:WLZ65580 WVU65580:WVV65580 M131116:N131116 JI131116:JJ131116 TE131116:TF131116 ADA131116:ADB131116 AMW131116:AMX131116 AWS131116:AWT131116 BGO131116:BGP131116 BQK131116:BQL131116 CAG131116:CAH131116 CKC131116:CKD131116 CTY131116:CTZ131116 DDU131116:DDV131116 DNQ131116:DNR131116 DXM131116:DXN131116 EHI131116:EHJ131116 ERE131116:ERF131116 FBA131116:FBB131116 FKW131116:FKX131116 FUS131116:FUT131116 GEO131116:GEP131116 GOK131116:GOL131116 GYG131116:GYH131116 HIC131116:HID131116 HRY131116:HRZ131116 IBU131116:IBV131116 ILQ131116:ILR131116 IVM131116:IVN131116 JFI131116:JFJ131116 JPE131116:JPF131116 JZA131116:JZB131116 KIW131116:KIX131116 KSS131116:KST131116 LCO131116:LCP131116 LMK131116:LML131116 LWG131116:LWH131116 MGC131116:MGD131116 MPY131116:MPZ131116 MZU131116:MZV131116 NJQ131116:NJR131116 NTM131116:NTN131116 ODI131116:ODJ131116 ONE131116:ONF131116 OXA131116:OXB131116 PGW131116:PGX131116 PQS131116:PQT131116 QAO131116:QAP131116 QKK131116:QKL131116 QUG131116:QUH131116 REC131116:RED131116 RNY131116:RNZ131116 RXU131116:RXV131116 SHQ131116:SHR131116 SRM131116:SRN131116 TBI131116:TBJ131116 TLE131116:TLF131116 TVA131116:TVB131116 UEW131116:UEX131116 UOS131116:UOT131116 UYO131116:UYP131116 VIK131116:VIL131116 VSG131116:VSH131116 WCC131116:WCD131116 WLY131116:WLZ131116 WVU131116:WVV131116 M196652:N196652 JI196652:JJ196652 TE196652:TF196652 ADA196652:ADB196652 AMW196652:AMX196652 AWS196652:AWT196652 BGO196652:BGP196652 BQK196652:BQL196652 CAG196652:CAH196652 CKC196652:CKD196652 CTY196652:CTZ196652 DDU196652:DDV196652 DNQ196652:DNR196652 DXM196652:DXN196652 EHI196652:EHJ196652 ERE196652:ERF196652 FBA196652:FBB196652 FKW196652:FKX196652 FUS196652:FUT196652 GEO196652:GEP196652 GOK196652:GOL196652 GYG196652:GYH196652 HIC196652:HID196652 HRY196652:HRZ196652 IBU196652:IBV196652 ILQ196652:ILR196652 IVM196652:IVN196652 JFI196652:JFJ196652 JPE196652:JPF196652 JZA196652:JZB196652 KIW196652:KIX196652 KSS196652:KST196652 LCO196652:LCP196652 LMK196652:LML196652 LWG196652:LWH196652 MGC196652:MGD196652 MPY196652:MPZ196652 MZU196652:MZV196652 NJQ196652:NJR196652 NTM196652:NTN196652 ODI196652:ODJ196652 ONE196652:ONF196652 OXA196652:OXB196652 PGW196652:PGX196652 PQS196652:PQT196652 QAO196652:QAP196652 QKK196652:QKL196652 QUG196652:QUH196652 REC196652:RED196652 RNY196652:RNZ196652 RXU196652:RXV196652 SHQ196652:SHR196652 SRM196652:SRN196652 TBI196652:TBJ196652 TLE196652:TLF196652 TVA196652:TVB196652 UEW196652:UEX196652 UOS196652:UOT196652 UYO196652:UYP196652 VIK196652:VIL196652 VSG196652:VSH196652 WCC196652:WCD196652 WLY196652:WLZ196652 WVU196652:WVV196652 M262188:N262188 JI262188:JJ262188 TE262188:TF262188 ADA262188:ADB262188 AMW262188:AMX262188 AWS262188:AWT262188 BGO262188:BGP262188 BQK262188:BQL262188 CAG262188:CAH262188 CKC262188:CKD262188 CTY262188:CTZ262188 DDU262188:DDV262188 DNQ262188:DNR262188 DXM262188:DXN262188 EHI262188:EHJ262188 ERE262188:ERF262188 FBA262188:FBB262188 FKW262188:FKX262188 FUS262188:FUT262188 GEO262188:GEP262188 GOK262188:GOL262188 GYG262188:GYH262188 HIC262188:HID262188 HRY262188:HRZ262188 IBU262188:IBV262188 ILQ262188:ILR262188 IVM262188:IVN262188 JFI262188:JFJ262188 JPE262188:JPF262188 JZA262188:JZB262188 KIW262188:KIX262188 KSS262188:KST262188 LCO262188:LCP262188 LMK262188:LML262188 LWG262188:LWH262188 MGC262188:MGD262188 MPY262188:MPZ262188 MZU262188:MZV262188 NJQ262188:NJR262188 NTM262188:NTN262188 ODI262188:ODJ262188 ONE262188:ONF262188 OXA262188:OXB262188 PGW262188:PGX262188 PQS262188:PQT262188 QAO262188:QAP262188 QKK262188:QKL262188 QUG262188:QUH262188 REC262188:RED262188 RNY262188:RNZ262188 RXU262188:RXV262188 SHQ262188:SHR262188 SRM262188:SRN262188 TBI262188:TBJ262188 TLE262188:TLF262188 TVA262188:TVB262188 UEW262188:UEX262188 UOS262188:UOT262188 UYO262188:UYP262188 VIK262188:VIL262188 VSG262188:VSH262188 WCC262188:WCD262188 WLY262188:WLZ262188 WVU262188:WVV262188 M327724:N327724 JI327724:JJ327724 TE327724:TF327724 ADA327724:ADB327724 AMW327724:AMX327724 AWS327724:AWT327724 BGO327724:BGP327724 BQK327724:BQL327724 CAG327724:CAH327724 CKC327724:CKD327724 CTY327724:CTZ327724 DDU327724:DDV327724 DNQ327724:DNR327724 DXM327724:DXN327724 EHI327724:EHJ327724 ERE327724:ERF327724 FBA327724:FBB327724 FKW327724:FKX327724 FUS327724:FUT327724 GEO327724:GEP327724 GOK327724:GOL327724 GYG327724:GYH327724 HIC327724:HID327724 HRY327724:HRZ327724 IBU327724:IBV327724 ILQ327724:ILR327724 IVM327724:IVN327724 JFI327724:JFJ327724 JPE327724:JPF327724 JZA327724:JZB327724 KIW327724:KIX327724 KSS327724:KST327724 LCO327724:LCP327724 LMK327724:LML327724 LWG327724:LWH327724 MGC327724:MGD327724 MPY327724:MPZ327724 MZU327724:MZV327724 NJQ327724:NJR327724 NTM327724:NTN327724 ODI327724:ODJ327724 ONE327724:ONF327724 OXA327724:OXB327724 PGW327724:PGX327724 PQS327724:PQT327724 QAO327724:QAP327724 QKK327724:QKL327724 QUG327724:QUH327724 REC327724:RED327724 RNY327724:RNZ327724 RXU327724:RXV327724 SHQ327724:SHR327724 SRM327724:SRN327724 TBI327724:TBJ327724 TLE327724:TLF327724 TVA327724:TVB327724 UEW327724:UEX327724 UOS327724:UOT327724 UYO327724:UYP327724 VIK327724:VIL327724 VSG327724:VSH327724 WCC327724:WCD327724 WLY327724:WLZ327724 WVU327724:WVV327724 M393260:N393260 JI393260:JJ393260 TE393260:TF393260 ADA393260:ADB393260 AMW393260:AMX393260 AWS393260:AWT393260 BGO393260:BGP393260 BQK393260:BQL393260 CAG393260:CAH393260 CKC393260:CKD393260 CTY393260:CTZ393260 DDU393260:DDV393260 DNQ393260:DNR393260 DXM393260:DXN393260 EHI393260:EHJ393260 ERE393260:ERF393260 FBA393260:FBB393260 FKW393260:FKX393260 FUS393260:FUT393260 GEO393260:GEP393260 GOK393260:GOL393260 GYG393260:GYH393260 HIC393260:HID393260 HRY393260:HRZ393260 IBU393260:IBV393260 ILQ393260:ILR393260 IVM393260:IVN393260 JFI393260:JFJ393260 JPE393260:JPF393260 JZA393260:JZB393260 KIW393260:KIX393260 KSS393260:KST393260 LCO393260:LCP393260 LMK393260:LML393260 LWG393260:LWH393260 MGC393260:MGD393260 MPY393260:MPZ393260 MZU393260:MZV393260 NJQ393260:NJR393260 NTM393260:NTN393260 ODI393260:ODJ393260 ONE393260:ONF393260 OXA393260:OXB393260 PGW393260:PGX393260 PQS393260:PQT393260 QAO393260:QAP393260 QKK393260:QKL393260 QUG393260:QUH393260 REC393260:RED393260 RNY393260:RNZ393260 RXU393260:RXV393260 SHQ393260:SHR393260 SRM393260:SRN393260 TBI393260:TBJ393260 TLE393260:TLF393260 TVA393260:TVB393260 UEW393260:UEX393260 UOS393260:UOT393260 UYO393260:UYP393260 VIK393260:VIL393260 VSG393260:VSH393260 WCC393260:WCD393260 WLY393260:WLZ393260 WVU393260:WVV393260 M458796:N458796 JI458796:JJ458796 TE458796:TF458796 ADA458796:ADB458796 AMW458796:AMX458796 AWS458796:AWT458796 BGO458796:BGP458796 BQK458796:BQL458796 CAG458796:CAH458796 CKC458796:CKD458796 CTY458796:CTZ458796 DDU458796:DDV458796 DNQ458796:DNR458796 DXM458796:DXN458796 EHI458796:EHJ458796 ERE458796:ERF458796 FBA458796:FBB458796 FKW458796:FKX458796 FUS458796:FUT458796 GEO458796:GEP458796 GOK458796:GOL458796 GYG458796:GYH458796 HIC458796:HID458796 HRY458796:HRZ458796 IBU458796:IBV458796 ILQ458796:ILR458796 IVM458796:IVN458796 JFI458796:JFJ458796 JPE458796:JPF458796 JZA458796:JZB458796 KIW458796:KIX458796 KSS458796:KST458796 LCO458796:LCP458796 LMK458796:LML458796 LWG458796:LWH458796 MGC458796:MGD458796 MPY458796:MPZ458796 MZU458796:MZV458796 NJQ458796:NJR458796 NTM458796:NTN458796 ODI458796:ODJ458796 ONE458796:ONF458796 OXA458796:OXB458796 PGW458796:PGX458796 PQS458796:PQT458796 QAO458796:QAP458796 QKK458796:QKL458796 QUG458796:QUH458796 REC458796:RED458796 RNY458796:RNZ458796 RXU458796:RXV458796 SHQ458796:SHR458796 SRM458796:SRN458796 TBI458796:TBJ458796 TLE458796:TLF458796 TVA458796:TVB458796 UEW458796:UEX458796 UOS458796:UOT458796 UYO458796:UYP458796 VIK458796:VIL458796 VSG458796:VSH458796 WCC458796:WCD458796 WLY458796:WLZ458796 WVU458796:WVV458796 M524332:N524332 JI524332:JJ524332 TE524332:TF524332 ADA524332:ADB524332 AMW524332:AMX524332 AWS524332:AWT524332 BGO524332:BGP524332 BQK524332:BQL524332 CAG524332:CAH524332 CKC524332:CKD524332 CTY524332:CTZ524332 DDU524332:DDV524332 DNQ524332:DNR524332 DXM524332:DXN524332 EHI524332:EHJ524332 ERE524332:ERF524332 FBA524332:FBB524332 FKW524332:FKX524332 FUS524332:FUT524332 GEO524332:GEP524332 GOK524332:GOL524332 GYG524332:GYH524332 HIC524332:HID524332 HRY524332:HRZ524332 IBU524332:IBV524332 ILQ524332:ILR524332 IVM524332:IVN524332 JFI524332:JFJ524332 JPE524332:JPF524332 JZA524332:JZB524332 KIW524332:KIX524332 KSS524332:KST524332 LCO524332:LCP524332 LMK524332:LML524332 LWG524332:LWH524332 MGC524332:MGD524332 MPY524332:MPZ524332 MZU524332:MZV524332 NJQ524332:NJR524332 NTM524332:NTN524332 ODI524332:ODJ524332 ONE524332:ONF524332 OXA524332:OXB524332 PGW524332:PGX524332 PQS524332:PQT524332 QAO524332:QAP524332 QKK524332:QKL524332 QUG524332:QUH524332 REC524332:RED524332 RNY524332:RNZ524332 RXU524332:RXV524332 SHQ524332:SHR524332 SRM524332:SRN524332 TBI524332:TBJ524332 TLE524332:TLF524332 TVA524332:TVB524332 UEW524332:UEX524332 UOS524332:UOT524332 UYO524332:UYP524332 VIK524332:VIL524332 VSG524332:VSH524332 WCC524332:WCD524332 WLY524332:WLZ524332 WVU524332:WVV524332 M589868:N589868 JI589868:JJ589868 TE589868:TF589868 ADA589868:ADB589868 AMW589868:AMX589868 AWS589868:AWT589868 BGO589868:BGP589868 BQK589868:BQL589868 CAG589868:CAH589868 CKC589868:CKD589868 CTY589868:CTZ589868 DDU589868:DDV589868 DNQ589868:DNR589868 DXM589868:DXN589868 EHI589868:EHJ589868 ERE589868:ERF589868 FBA589868:FBB589868 FKW589868:FKX589868 FUS589868:FUT589868 GEO589868:GEP589868 GOK589868:GOL589868 GYG589868:GYH589868 HIC589868:HID589868 HRY589868:HRZ589868 IBU589868:IBV589868 ILQ589868:ILR589868 IVM589868:IVN589868 JFI589868:JFJ589868 JPE589868:JPF589868 JZA589868:JZB589868 KIW589868:KIX589868 KSS589868:KST589868 LCO589868:LCP589868 LMK589868:LML589868 LWG589868:LWH589868 MGC589868:MGD589868 MPY589868:MPZ589868 MZU589868:MZV589868 NJQ589868:NJR589868 NTM589868:NTN589868 ODI589868:ODJ589868 ONE589868:ONF589868 OXA589868:OXB589868 PGW589868:PGX589868 PQS589868:PQT589868 QAO589868:QAP589868 QKK589868:QKL589868 QUG589868:QUH589868 REC589868:RED589868 RNY589868:RNZ589868 RXU589868:RXV589868 SHQ589868:SHR589868 SRM589868:SRN589868 TBI589868:TBJ589868 TLE589868:TLF589868 TVA589868:TVB589868 UEW589868:UEX589868 UOS589868:UOT589868 UYO589868:UYP589868 VIK589868:VIL589868 VSG589868:VSH589868 WCC589868:WCD589868 WLY589868:WLZ589868 WVU589868:WVV589868 M655404:N655404 JI655404:JJ655404 TE655404:TF655404 ADA655404:ADB655404 AMW655404:AMX655404 AWS655404:AWT655404 BGO655404:BGP655404 BQK655404:BQL655404 CAG655404:CAH655404 CKC655404:CKD655404 CTY655404:CTZ655404 DDU655404:DDV655404 DNQ655404:DNR655404 DXM655404:DXN655404 EHI655404:EHJ655404 ERE655404:ERF655404 FBA655404:FBB655404 FKW655404:FKX655404 FUS655404:FUT655404 GEO655404:GEP655404 GOK655404:GOL655404 GYG655404:GYH655404 HIC655404:HID655404 HRY655404:HRZ655404 IBU655404:IBV655404 ILQ655404:ILR655404 IVM655404:IVN655404 JFI655404:JFJ655404 JPE655404:JPF655404 JZA655404:JZB655404 KIW655404:KIX655404 KSS655404:KST655404 LCO655404:LCP655404 LMK655404:LML655404 LWG655404:LWH655404 MGC655404:MGD655404 MPY655404:MPZ655404 MZU655404:MZV655404 NJQ655404:NJR655404 NTM655404:NTN655404 ODI655404:ODJ655404 ONE655404:ONF655404 OXA655404:OXB655404 PGW655404:PGX655404 PQS655404:PQT655404 QAO655404:QAP655404 QKK655404:QKL655404 QUG655404:QUH655404 REC655404:RED655404 RNY655404:RNZ655404 RXU655404:RXV655404 SHQ655404:SHR655404 SRM655404:SRN655404 TBI655404:TBJ655404 TLE655404:TLF655404 TVA655404:TVB655404 UEW655404:UEX655404 UOS655404:UOT655404 UYO655404:UYP655404 VIK655404:VIL655404 VSG655404:VSH655404 WCC655404:WCD655404 WLY655404:WLZ655404 WVU655404:WVV655404 M720940:N720940 JI720940:JJ720940 TE720940:TF720940 ADA720940:ADB720940 AMW720940:AMX720940 AWS720940:AWT720940 BGO720940:BGP720940 BQK720940:BQL720940 CAG720940:CAH720940 CKC720940:CKD720940 CTY720940:CTZ720940 DDU720940:DDV720940 DNQ720940:DNR720940 DXM720940:DXN720940 EHI720940:EHJ720940 ERE720940:ERF720940 FBA720940:FBB720940 FKW720940:FKX720940 FUS720940:FUT720940 GEO720940:GEP720940 GOK720940:GOL720940 GYG720940:GYH720940 HIC720940:HID720940 HRY720940:HRZ720940 IBU720940:IBV720940 ILQ720940:ILR720940 IVM720940:IVN720940 JFI720940:JFJ720940 JPE720940:JPF720940 JZA720940:JZB720940 KIW720940:KIX720940 KSS720940:KST720940 LCO720940:LCP720940 LMK720940:LML720940 LWG720940:LWH720940 MGC720940:MGD720940 MPY720940:MPZ720940 MZU720940:MZV720940 NJQ720940:NJR720940 NTM720940:NTN720940 ODI720940:ODJ720940 ONE720940:ONF720940 OXA720940:OXB720940 PGW720940:PGX720940 PQS720940:PQT720940 QAO720940:QAP720940 QKK720940:QKL720940 QUG720940:QUH720940 REC720940:RED720940 RNY720940:RNZ720940 RXU720940:RXV720940 SHQ720940:SHR720940 SRM720940:SRN720940 TBI720940:TBJ720940 TLE720940:TLF720940 TVA720940:TVB720940 UEW720940:UEX720940 UOS720940:UOT720940 UYO720940:UYP720940 VIK720940:VIL720940 VSG720940:VSH720940 WCC720940:WCD720940 WLY720940:WLZ720940 WVU720940:WVV720940 M786476:N786476 JI786476:JJ786476 TE786476:TF786476 ADA786476:ADB786476 AMW786476:AMX786476 AWS786476:AWT786476 BGO786476:BGP786476 BQK786476:BQL786476 CAG786476:CAH786476 CKC786476:CKD786476 CTY786476:CTZ786476 DDU786476:DDV786476 DNQ786476:DNR786476 DXM786476:DXN786476 EHI786476:EHJ786476 ERE786476:ERF786476 FBA786476:FBB786476 FKW786476:FKX786476 FUS786476:FUT786476 GEO786476:GEP786476 GOK786476:GOL786476 GYG786476:GYH786476 HIC786476:HID786476 HRY786476:HRZ786476 IBU786476:IBV786476 ILQ786476:ILR786476 IVM786476:IVN786476 JFI786476:JFJ786476 JPE786476:JPF786476 JZA786476:JZB786476 KIW786476:KIX786476 KSS786476:KST786476 LCO786476:LCP786476 LMK786476:LML786476 LWG786476:LWH786476 MGC786476:MGD786476 MPY786476:MPZ786476 MZU786476:MZV786476 NJQ786476:NJR786476 NTM786476:NTN786476 ODI786476:ODJ786476 ONE786476:ONF786476 OXA786476:OXB786476 PGW786476:PGX786476 PQS786476:PQT786476 QAO786476:QAP786476 QKK786476:QKL786476 QUG786476:QUH786476 REC786476:RED786476 RNY786476:RNZ786476 RXU786476:RXV786476 SHQ786476:SHR786476 SRM786476:SRN786476 TBI786476:TBJ786476 TLE786476:TLF786476 TVA786476:TVB786476 UEW786476:UEX786476 UOS786476:UOT786476 UYO786476:UYP786476 VIK786476:VIL786476 VSG786476:VSH786476 WCC786476:WCD786476 WLY786476:WLZ786476 WVU786476:WVV786476 M852012:N852012 JI852012:JJ852012 TE852012:TF852012 ADA852012:ADB852012 AMW852012:AMX852012 AWS852012:AWT852012 BGO852012:BGP852012 BQK852012:BQL852012 CAG852012:CAH852012 CKC852012:CKD852012 CTY852012:CTZ852012 DDU852012:DDV852012 DNQ852012:DNR852012 DXM852012:DXN852012 EHI852012:EHJ852012 ERE852012:ERF852012 FBA852012:FBB852012 FKW852012:FKX852012 FUS852012:FUT852012 GEO852012:GEP852012 GOK852012:GOL852012 GYG852012:GYH852012 HIC852012:HID852012 HRY852012:HRZ852012 IBU852012:IBV852012 ILQ852012:ILR852012 IVM852012:IVN852012 JFI852012:JFJ852012 JPE852012:JPF852012 JZA852012:JZB852012 KIW852012:KIX852012 KSS852012:KST852012 LCO852012:LCP852012 LMK852012:LML852012 LWG852012:LWH852012 MGC852012:MGD852012 MPY852012:MPZ852012 MZU852012:MZV852012 NJQ852012:NJR852012 NTM852012:NTN852012 ODI852012:ODJ852012 ONE852012:ONF852012 OXA852012:OXB852012 PGW852012:PGX852012 PQS852012:PQT852012 QAO852012:QAP852012 QKK852012:QKL852012 QUG852012:QUH852012 REC852012:RED852012 RNY852012:RNZ852012 RXU852012:RXV852012 SHQ852012:SHR852012 SRM852012:SRN852012 TBI852012:TBJ852012 TLE852012:TLF852012 TVA852012:TVB852012 UEW852012:UEX852012 UOS852012:UOT852012 UYO852012:UYP852012 VIK852012:VIL852012 VSG852012:VSH852012 WCC852012:WCD852012 WLY852012:WLZ852012 WVU852012:WVV852012 M917548:N917548 JI917548:JJ917548 TE917548:TF917548 ADA917548:ADB917548 AMW917548:AMX917548 AWS917548:AWT917548 BGO917548:BGP917548 BQK917548:BQL917548 CAG917548:CAH917548 CKC917548:CKD917548 CTY917548:CTZ917548 DDU917548:DDV917548 DNQ917548:DNR917548 DXM917548:DXN917548 EHI917548:EHJ917548 ERE917548:ERF917548 FBA917548:FBB917548 FKW917548:FKX917548 FUS917548:FUT917548 GEO917548:GEP917548 GOK917548:GOL917548 GYG917548:GYH917548 HIC917548:HID917548 HRY917548:HRZ917548 IBU917548:IBV917548 ILQ917548:ILR917548 IVM917548:IVN917548 JFI917548:JFJ917548 JPE917548:JPF917548 JZA917548:JZB917548 KIW917548:KIX917548 KSS917548:KST917548 LCO917548:LCP917548 LMK917548:LML917548 LWG917548:LWH917548 MGC917548:MGD917548 MPY917548:MPZ917548 MZU917548:MZV917548 NJQ917548:NJR917548 NTM917548:NTN917548 ODI917548:ODJ917548 ONE917548:ONF917548 OXA917548:OXB917548 PGW917548:PGX917548 PQS917548:PQT917548 QAO917548:QAP917548 QKK917548:QKL917548 QUG917548:QUH917548 REC917548:RED917548 RNY917548:RNZ917548 RXU917548:RXV917548 SHQ917548:SHR917548 SRM917548:SRN917548 TBI917548:TBJ917548 TLE917548:TLF917548 TVA917548:TVB917548 UEW917548:UEX917548 UOS917548:UOT917548 UYO917548:UYP917548 VIK917548:VIL917548 VSG917548:VSH917548 WCC917548:WCD917548 WLY917548:WLZ917548 WVU917548:WVV917548 M983084:N983084 JI983084:JJ983084 TE983084:TF983084 ADA983084:ADB983084 AMW983084:AMX983084 AWS983084:AWT983084 BGO983084:BGP983084 BQK983084:BQL983084 CAG983084:CAH983084 CKC983084:CKD983084 CTY983084:CTZ983084 DDU983084:DDV983084 DNQ983084:DNR983084 DXM983084:DXN983084 EHI983084:EHJ983084 ERE983084:ERF983084 FBA983084:FBB983084 FKW983084:FKX983084 FUS983084:FUT983084 GEO983084:GEP983084 GOK983084:GOL983084 GYG983084:GYH983084 HIC983084:HID983084 HRY983084:HRZ983084 IBU983084:IBV983084 ILQ983084:ILR983084 IVM983084:IVN983084 JFI983084:JFJ983084 JPE983084:JPF983084 JZA983084:JZB983084 KIW983084:KIX983084 KSS983084:KST983084 LCO983084:LCP983084 LMK983084:LML983084 LWG983084:LWH983084 MGC983084:MGD983084 MPY983084:MPZ983084 MZU983084:MZV983084 NJQ983084:NJR983084 NTM983084:NTN983084 ODI983084:ODJ983084 ONE983084:ONF983084 OXA983084:OXB983084 PGW983084:PGX983084 PQS983084:PQT983084 QAO983084:QAP983084 QKK983084:QKL983084 QUG983084:QUH983084 REC983084:RED983084 RNY983084:RNZ983084 RXU983084:RXV983084 SHQ983084:SHR983084 SRM983084:SRN983084 TBI983084:TBJ983084 TLE983084:TLF983084 TVA983084:TVB983084 UEW983084:UEX983084 UOS983084:UOT983084 UYO983084:UYP983084 VIK983084:VIL983084 VSG983084:VSH983084 WCC983084:WCD983084 WLY983084:WLZ983084 WVU983084:WVV983084" xr:uid="{2191F8E9-E209-BF41-8ADE-8B54180056EA}">
      <formula1>1</formula1>
    </dataValidation>
    <dataValidation type="decimal" operator="lessThanOrEqual" allowBlank="1" showInputMessage="1" showErrorMessage="1" sqref="L44 JH44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L65580 JH65580 TD65580 ACZ65580 AMV65580 AWR65580 BGN65580 BQJ65580 CAF65580 CKB65580 CTX65580 DDT65580 DNP65580 DXL65580 EHH65580 ERD65580 FAZ65580 FKV65580 FUR65580 GEN65580 GOJ65580 GYF65580 HIB65580 HRX65580 IBT65580 ILP65580 IVL65580 JFH65580 JPD65580 JYZ65580 KIV65580 KSR65580 LCN65580 LMJ65580 LWF65580 MGB65580 MPX65580 MZT65580 NJP65580 NTL65580 ODH65580 OND65580 OWZ65580 PGV65580 PQR65580 QAN65580 QKJ65580 QUF65580 REB65580 RNX65580 RXT65580 SHP65580 SRL65580 TBH65580 TLD65580 TUZ65580 UEV65580 UOR65580 UYN65580 VIJ65580 VSF65580 WCB65580 WLX65580 WVT65580 L131116 JH131116 TD131116 ACZ131116 AMV131116 AWR131116 BGN131116 BQJ131116 CAF131116 CKB131116 CTX131116 DDT131116 DNP131116 DXL131116 EHH131116 ERD131116 FAZ131116 FKV131116 FUR131116 GEN131116 GOJ131116 GYF131116 HIB131116 HRX131116 IBT131116 ILP131116 IVL131116 JFH131116 JPD131116 JYZ131116 KIV131116 KSR131116 LCN131116 LMJ131116 LWF131116 MGB131116 MPX131116 MZT131116 NJP131116 NTL131116 ODH131116 OND131116 OWZ131116 PGV131116 PQR131116 QAN131116 QKJ131116 QUF131116 REB131116 RNX131116 RXT131116 SHP131116 SRL131116 TBH131116 TLD131116 TUZ131116 UEV131116 UOR131116 UYN131116 VIJ131116 VSF131116 WCB131116 WLX131116 WVT131116 L196652 JH196652 TD196652 ACZ196652 AMV196652 AWR196652 BGN196652 BQJ196652 CAF196652 CKB196652 CTX196652 DDT196652 DNP196652 DXL196652 EHH196652 ERD196652 FAZ196652 FKV196652 FUR196652 GEN196652 GOJ196652 GYF196652 HIB196652 HRX196652 IBT196652 ILP196652 IVL196652 JFH196652 JPD196652 JYZ196652 KIV196652 KSR196652 LCN196652 LMJ196652 LWF196652 MGB196652 MPX196652 MZT196652 NJP196652 NTL196652 ODH196652 OND196652 OWZ196652 PGV196652 PQR196652 QAN196652 QKJ196652 QUF196652 REB196652 RNX196652 RXT196652 SHP196652 SRL196652 TBH196652 TLD196652 TUZ196652 UEV196652 UOR196652 UYN196652 VIJ196652 VSF196652 WCB196652 WLX196652 WVT196652 L262188 JH262188 TD262188 ACZ262188 AMV262188 AWR262188 BGN262188 BQJ262188 CAF262188 CKB262188 CTX262188 DDT262188 DNP262188 DXL262188 EHH262188 ERD262188 FAZ262188 FKV262188 FUR262188 GEN262188 GOJ262188 GYF262188 HIB262188 HRX262188 IBT262188 ILP262188 IVL262188 JFH262188 JPD262188 JYZ262188 KIV262188 KSR262188 LCN262188 LMJ262188 LWF262188 MGB262188 MPX262188 MZT262188 NJP262188 NTL262188 ODH262188 OND262188 OWZ262188 PGV262188 PQR262188 QAN262188 QKJ262188 QUF262188 REB262188 RNX262188 RXT262188 SHP262188 SRL262188 TBH262188 TLD262188 TUZ262188 UEV262188 UOR262188 UYN262188 VIJ262188 VSF262188 WCB262188 WLX262188 WVT262188 L327724 JH327724 TD327724 ACZ327724 AMV327724 AWR327724 BGN327724 BQJ327724 CAF327724 CKB327724 CTX327724 DDT327724 DNP327724 DXL327724 EHH327724 ERD327724 FAZ327724 FKV327724 FUR327724 GEN327724 GOJ327724 GYF327724 HIB327724 HRX327724 IBT327724 ILP327724 IVL327724 JFH327724 JPD327724 JYZ327724 KIV327724 KSR327724 LCN327724 LMJ327724 LWF327724 MGB327724 MPX327724 MZT327724 NJP327724 NTL327724 ODH327724 OND327724 OWZ327724 PGV327724 PQR327724 QAN327724 QKJ327724 QUF327724 REB327724 RNX327724 RXT327724 SHP327724 SRL327724 TBH327724 TLD327724 TUZ327724 UEV327724 UOR327724 UYN327724 VIJ327724 VSF327724 WCB327724 WLX327724 WVT327724 L393260 JH393260 TD393260 ACZ393260 AMV393260 AWR393260 BGN393260 BQJ393260 CAF393260 CKB393260 CTX393260 DDT393260 DNP393260 DXL393260 EHH393260 ERD393260 FAZ393260 FKV393260 FUR393260 GEN393260 GOJ393260 GYF393260 HIB393260 HRX393260 IBT393260 ILP393260 IVL393260 JFH393260 JPD393260 JYZ393260 KIV393260 KSR393260 LCN393260 LMJ393260 LWF393260 MGB393260 MPX393260 MZT393260 NJP393260 NTL393260 ODH393260 OND393260 OWZ393260 PGV393260 PQR393260 QAN393260 QKJ393260 QUF393260 REB393260 RNX393260 RXT393260 SHP393260 SRL393260 TBH393260 TLD393260 TUZ393260 UEV393260 UOR393260 UYN393260 VIJ393260 VSF393260 WCB393260 WLX393260 WVT393260 L458796 JH458796 TD458796 ACZ458796 AMV458796 AWR458796 BGN458796 BQJ458796 CAF458796 CKB458796 CTX458796 DDT458796 DNP458796 DXL458796 EHH458796 ERD458796 FAZ458796 FKV458796 FUR458796 GEN458796 GOJ458796 GYF458796 HIB458796 HRX458796 IBT458796 ILP458796 IVL458796 JFH458796 JPD458796 JYZ458796 KIV458796 KSR458796 LCN458796 LMJ458796 LWF458796 MGB458796 MPX458796 MZT458796 NJP458796 NTL458796 ODH458796 OND458796 OWZ458796 PGV458796 PQR458796 QAN458796 QKJ458796 QUF458796 REB458796 RNX458796 RXT458796 SHP458796 SRL458796 TBH458796 TLD458796 TUZ458796 UEV458796 UOR458796 UYN458796 VIJ458796 VSF458796 WCB458796 WLX458796 WVT458796 L524332 JH524332 TD524332 ACZ524332 AMV524332 AWR524332 BGN524332 BQJ524332 CAF524332 CKB524332 CTX524332 DDT524332 DNP524332 DXL524332 EHH524332 ERD524332 FAZ524332 FKV524332 FUR524332 GEN524332 GOJ524332 GYF524332 HIB524332 HRX524332 IBT524332 ILP524332 IVL524332 JFH524332 JPD524332 JYZ524332 KIV524332 KSR524332 LCN524332 LMJ524332 LWF524332 MGB524332 MPX524332 MZT524332 NJP524332 NTL524332 ODH524332 OND524332 OWZ524332 PGV524332 PQR524332 QAN524332 QKJ524332 QUF524332 REB524332 RNX524332 RXT524332 SHP524332 SRL524332 TBH524332 TLD524332 TUZ524332 UEV524332 UOR524332 UYN524332 VIJ524332 VSF524332 WCB524332 WLX524332 WVT524332 L589868 JH589868 TD589868 ACZ589868 AMV589868 AWR589868 BGN589868 BQJ589868 CAF589868 CKB589868 CTX589868 DDT589868 DNP589868 DXL589868 EHH589868 ERD589868 FAZ589868 FKV589868 FUR589868 GEN589868 GOJ589868 GYF589868 HIB589868 HRX589868 IBT589868 ILP589868 IVL589868 JFH589868 JPD589868 JYZ589868 KIV589868 KSR589868 LCN589868 LMJ589868 LWF589868 MGB589868 MPX589868 MZT589868 NJP589868 NTL589868 ODH589868 OND589868 OWZ589868 PGV589868 PQR589868 QAN589868 QKJ589868 QUF589868 REB589868 RNX589868 RXT589868 SHP589868 SRL589868 TBH589868 TLD589868 TUZ589868 UEV589868 UOR589868 UYN589868 VIJ589868 VSF589868 WCB589868 WLX589868 WVT589868 L655404 JH655404 TD655404 ACZ655404 AMV655404 AWR655404 BGN655404 BQJ655404 CAF655404 CKB655404 CTX655404 DDT655404 DNP655404 DXL655404 EHH655404 ERD655404 FAZ655404 FKV655404 FUR655404 GEN655404 GOJ655404 GYF655404 HIB655404 HRX655404 IBT655404 ILP655404 IVL655404 JFH655404 JPD655404 JYZ655404 KIV655404 KSR655404 LCN655404 LMJ655404 LWF655404 MGB655404 MPX655404 MZT655404 NJP655404 NTL655404 ODH655404 OND655404 OWZ655404 PGV655404 PQR655404 QAN655404 QKJ655404 QUF655404 REB655404 RNX655404 RXT655404 SHP655404 SRL655404 TBH655404 TLD655404 TUZ655404 UEV655404 UOR655404 UYN655404 VIJ655404 VSF655404 WCB655404 WLX655404 WVT655404 L720940 JH720940 TD720940 ACZ720940 AMV720940 AWR720940 BGN720940 BQJ720940 CAF720940 CKB720940 CTX720940 DDT720940 DNP720940 DXL720940 EHH720940 ERD720940 FAZ720940 FKV720940 FUR720940 GEN720940 GOJ720940 GYF720940 HIB720940 HRX720940 IBT720940 ILP720940 IVL720940 JFH720940 JPD720940 JYZ720940 KIV720940 KSR720940 LCN720940 LMJ720940 LWF720940 MGB720940 MPX720940 MZT720940 NJP720940 NTL720940 ODH720940 OND720940 OWZ720940 PGV720940 PQR720940 QAN720940 QKJ720940 QUF720940 REB720940 RNX720940 RXT720940 SHP720940 SRL720940 TBH720940 TLD720940 TUZ720940 UEV720940 UOR720940 UYN720940 VIJ720940 VSF720940 WCB720940 WLX720940 WVT720940 L786476 JH786476 TD786476 ACZ786476 AMV786476 AWR786476 BGN786476 BQJ786476 CAF786476 CKB786476 CTX786476 DDT786476 DNP786476 DXL786476 EHH786476 ERD786476 FAZ786476 FKV786476 FUR786476 GEN786476 GOJ786476 GYF786476 HIB786476 HRX786476 IBT786476 ILP786476 IVL786476 JFH786476 JPD786476 JYZ786476 KIV786476 KSR786476 LCN786476 LMJ786476 LWF786476 MGB786476 MPX786476 MZT786476 NJP786476 NTL786476 ODH786476 OND786476 OWZ786476 PGV786476 PQR786476 QAN786476 QKJ786476 QUF786476 REB786476 RNX786476 RXT786476 SHP786476 SRL786476 TBH786476 TLD786476 TUZ786476 UEV786476 UOR786476 UYN786476 VIJ786476 VSF786476 WCB786476 WLX786476 WVT786476 L852012 JH852012 TD852012 ACZ852012 AMV852012 AWR852012 BGN852012 BQJ852012 CAF852012 CKB852012 CTX852012 DDT852012 DNP852012 DXL852012 EHH852012 ERD852012 FAZ852012 FKV852012 FUR852012 GEN852012 GOJ852012 GYF852012 HIB852012 HRX852012 IBT852012 ILP852012 IVL852012 JFH852012 JPD852012 JYZ852012 KIV852012 KSR852012 LCN852012 LMJ852012 LWF852012 MGB852012 MPX852012 MZT852012 NJP852012 NTL852012 ODH852012 OND852012 OWZ852012 PGV852012 PQR852012 QAN852012 QKJ852012 QUF852012 REB852012 RNX852012 RXT852012 SHP852012 SRL852012 TBH852012 TLD852012 TUZ852012 UEV852012 UOR852012 UYN852012 VIJ852012 VSF852012 WCB852012 WLX852012 WVT852012 L917548 JH917548 TD917548 ACZ917548 AMV917548 AWR917548 BGN917548 BQJ917548 CAF917548 CKB917548 CTX917548 DDT917548 DNP917548 DXL917548 EHH917548 ERD917548 FAZ917548 FKV917548 FUR917548 GEN917548 GOJ917548 GYF917548 HIB917548 HRX917548 IBT917548 ILP917548 IVL917548 JFH917548 JPD917548 JYZ917548 KIV917548 KSR917548 LCN917548 LMJ917548 LWF917548 MGB917548 MPX917548 MZT917548 NJP917548 NTL917548 ODH917548 OND917548 OWZ917548 PGV917548 PQR917548 QAN917548 QKJ917548 QUF917548 REB917548 RNX917548 RXT917548 SHP917548 SRL917548 TBH917548 TLD917548 TUZ917548 UEV917548 UOR917548 UYN917548 VIJ917548 VSF917548 WCB917548 WLX917548 WVT917548 L983084 JH983084 TD983084 ACZ983084 AMV983084 AWR983084 BGN983084 BQJ983084 CAF983084 CKB983084 CTX983084 DDT983084 DNP983084 DXL983084 EHH983084 ERD983084 FAZ983084 FKV983084 FUR983084 GEN983084 GOJ983084 GYF983084 HIB983084 HRX983084 IBT983084 ILP983084 IVL983084 JFH983084 JPD983084 JYZ983084 KIV983084 KSR983084 LCN983084 LMJ983084 LWF983084 MGB983084 MPX983084 MZT983084 NJP983084 NTL983084 ODH983084 OND983084 OWZ983084 PGV983084 PQR983084 QAN983084 QKJ983084 QUF983084 REB983084 RNX983084 RXT983084 SHP983084 SRL983084 TBH983084 TLD983084 TUZ983084 UEV983084 UOR983084 UYN983084 VIJ983084 VSF983084 WCB983084 WLX983084 WVT983084" xr:uid="{BD1F0DDF-DB4C-E446-9FAA-5E578401D5AA}">
      <formula1>0.95</formula1>
    </dataValidation>
    <dataValidation type="decimal" operator="lessThanOrEqual" allowBlank="1" showInputMessage="1" showErrorMessage="1" sqref="K44 JG44 TC44 ACY44 AMU44 AWQ44 BGM44 BQI44 CAE44 CKA44 CTW44 DDS44 DNO44 DXK44 EHG44 ERC44 FAY44 FKU44 FUQ44 GEM44 GOI44 GYE44 HIA44 HRW44 IBS44 ILO44 IVK44 JFG44 JPC44 JYY44 KIU44 KSQ44 LCM44 LMI44 LWE44 MGA44 MPW44 MZS44 NJO44 NTK44 ODG44 ONC44 OWY44 PGU44 PQQ44 QAM44 QKI44 QUE44 REA44 RNW44 RXS44 SHO44 SRK44 TBG44 TLC44 TUY44 UEU44 UOQ44 UYM44 VII44 VSE44 WCA44 WLW44 WVS44 K65580 JG65580 TC65580 ACY65580 AMU65580 AWQ65580 BGM65580 BQI65580 CAE65580 CKA65580 CTW65580 DDS65580 DNO65580 DXK65580 EHG65580 ERC65580 FAY65580 FKU65580 FUQ65580 GEM65580 GOI65580 GYE65580 HIA65580 HRW65580 IBS65580 ILO65580 IVK65580 JFG65580 JPC65580 JYY65580 KIU65580 KSQ65580 LCM65580 LMI65580 LWE65580 MGA65580 MPW65580 MZS65580 NJO65580 NTK65580 ODG65580 ONC65580 OWY65580 PGU65580 PQQ65580 QAM65580 QKI65580 QUE65580 REA65580 RNW65580 RXS65580 SHO65580 SRK65580 TBG65580 TLC65580 TUY65580 UEU65580 UOQ65580 UYM65580 VII65580 VSE65580 WCA65580 WLW65580 WVS65580 K131116 JG131116 TC131116 ACY131116 AMU131116 AWQ131116 BGM131116 BQI131116 CAE131116 CKA131116 CTW131116 DDS131116 DNO131116 DXK131116 EHG131116 ERC131116 FAY131116 FKU131116 FUQ131116 GEM131116 GOI131116 GYE131116 HIA131116 HRW131116 IBS131116 ILO131116 IVK131116 JFG131116 JPC131116 JYY131116 KIU131116 KSQ131116 LCM131116 LMI131116 LWE131116 MGA131116 MPW131116 MZS131116 NJO131116 NTK131116 ODG131116 ONC131116 OWY131116 PGU131116 PQQ131116 QAM131116 QKI131116 QUE131116 REA131116 RNW131116 RXS131116 SHO131116 SRK131116 TBG131116 TLC131116 TUY131116 UEU131116 UOQ131116 UYM131116 VII131116 VSE131116 WCA131116 WLW131116 WVS131116 K196652 JG196652 TC196652 ACY196652 AMU196652 AWQ196652 BGM196652 BQI196652 CAE196652 CKA196652 CTW196652 DDS196652 DNO196652 DXK196652 EHG196652 ERC196652 FAY196652 FKU196652 FUQ196652 GEM196652 GOI196652 GYE196652 HIA196652 HRW196652 IBS196652 ILO196652 IVK196652 JFG196652 JPC196652 JYY196652 KIU196652 KSQ196652 LCM196652 LMI196652 LWE196652 MGA196652 MPW196652 MZS196652 NJO196652 NTK196652 ODG196652 ONC196652 OWY196652 PGU196652 PQQ196652 QAM196652 QKI196652 QUE196652 REA196652 RNW196652 RXS196652 SHO196652 SRK196652 TBG196652 TLC196652 TUY196652 UEU196652 UOQ196652 UYM196652 VII196652 VSE196652 WCA196652 WLW196652 WVS196652 K262188 JG262188 TC262188 ACY262188 AMU262188 AWQ262188 BGM262188 BQI262188 CAE262188 CKA262188 CTW262188 DDS262188 DNO262188 DXK262188 EHG262188 ERC262188 FAY262188 FKU262188 FUQ262188 GEM262188 GOI262188 GYE262188 HIA262188 HRW262188 IBS262188 ILO262188 IVK262188 JFG262188 JPC262188 JYY262188 KIU262188 KSQ262188 LCM262188 LMI262188 LWE262188 MGA262188 MPW262188 MZS262188 NJO262188 NTK262188 ODG262188 ONC262188 OWY262188 PGU262188 PQQ262188 QAM262188 QKI262188 QUE262188 REA262188 RNW262188 RXS262188 SHO262188 SRK262188 TBG262188 TLC262188 TUY262188 UEU262188 UOQ262188 UYM262188 VII262188 VSE262188 WCA262188 WLW262188 WVS262188 K327724 JG327724 TC327724 ACY327724 AMU327724 AWQ327724 BGM327724 BQI327724 CAE327724 CKA327724 CTW327724 DDS327724 DNO327724 DXK327724 EHG327724 ERC327724 FAY327724 FKU327724 FUQ327724 GEM327724 GOI327724 GYE327724 HIA327724 HRW327724 IBS327724 ILO327724 IVK327724 JFG327724 JPC327724 JYY327724 KIU327724 KSQ327724 LCM327724 LMI327724 LWE327724 MGA327724 MPW327724 MZS327724 NJO327724 NTK327724 ODG327724 ONC327724 OWY327724 PGU327724 PQQ327724 QAM327724 QKI327724 QUE327724 REA327724 RNW327724 RXS327724 SHO327724 SRK327724 TBG327724 TLC327724 TUY327724 UEU327724 UOQ327724 UYM327724 VII327724 VSE327724 WCA327724 WLW327724 WVS327724 K393260 JG393260 TC393260 ACY393260 AMU393260 AWQ393260 BGM393260 BQI393260 CAE393260 CKA393260 CTW393260 DDS393260 DNO393260 DXK393260 EHG393260 ERC393260 FAY393260 FKU393260 FUQ393260 GEM393260 GOI393260 GYE393260 HIA393260 HRW393260 IBS393260 ILO393260 IVK393260 JFG393260 JPC393260 JYY393260 KIU393260 KSQ393260 LCM393260 LMI393260 LWE393260 MGA393260 MPW393260 MZS393260 NJO393260 NTK393260 ODG393260 ONC393260 OWY393260 PGU393260 PQQ393260 QAM393260 QKI393260 QUE393260 REA393260 RNW393260 RXS393260 SHO393260 SRK393260 TBG393260 TLC393260 TUY393260 UEU393260 UOQ393260 UYM393260 VII393260 VSE393260 WCA393260 WLW393260 WVS393260 K458796 JG458796 TC458796 ACY458796 AMU458796 AWQ458796 BGM458796 BQI458796 CAE458796 CKA458796 CTW458796 DDS458796 DNO458796 DXK458796 EHG458796 ERC458796 FAY458796 FKU458796 FUQ458796 GEM458796 GOI458796 GYE458796 HIA458796 HRW458796 IBS458796 ILO458796 IVK458796 JFG458796 JPC458796 JYY458796 KIU458796 KSQ458796 LCM458796 LMI458796 LWE458796 MGA458796 MPW458796 MZS458796 NJO458796 NTK458796 ODG458796 ONC458796 OWY458796 PGU458796 PQQ458796 QAM458796 QKI458796 QUE458796 REA458796 RNW458796 RXS458796 SHO458796 SRK458796 TBG458796 TLC458796 TUY458796 UEU458796 UOQ458796 UYM458796 VII458796 VSE458796 WCA458796 WLW458796 WVS458796 K524332 JG524332 TC524332 ACY524332 AMU524332 AWQ524332 BGM524332 BQI524332 CAE524332 CKA524332 CTW524332 DDS524332 DNO524332 DXK524332 EHG524332 ERC524332 FAY524332 FKU524332 FUQ524332 GEM524332 GOI524332 GYE524332 HIA524332 HRW524332 IBS524332 ILO524332 IVK524332 JFG524332 JPC524332 JYY524332 KIU524332 KSQ524332 LCM524332 LMI524332 LWE524332 MGA524332 MPW524332 MZS524332 NJO524332 NTK524332 ODG524332 ONC524332 OWY524332 PGU524332 PQQ524332 QAM524332 QKI524332 QUE524332 REA524332 RNW524332 RXS524332 SHO524332 SRK524332 TBG524332 TLC524332 TUY524332 UEU524332 UOQ524332 UYM524332 VII524332 VSE524332 WCA524332 WLW524332 WVS524332 K589868 JG589868 TC589868 ACY589868 AMU589868 AWQ589868 BGM589868 BQI589868 CAE589868 CKA589868 CTW589868 DDS589868 DNO589868 DXK589868 EHG589868 ERC589868 FAY589868 FKU589868 FUQ589868 GEM589868 GOI589868 GYE589868 HIA589868 HRW589868 IBS589868 ILO589868 IVK589868 JFG589868 JPC589868 JYY589868 KIU589868 KSQ589868 LCM589868 LMI589868 LWE589868 MGA589868 MPW589868 MZS589868 NJO589868 NTK589868 ODG589868 ONC589868 OWY589868 PGU589868 PQQ589868 QAM589868 QKI589868 QUE589868 REA589868 RNW589868 RXS589868 SHO589868 SRK589868 TBG589868 TLC589868 TUY589868 UEU589868 UOQ589868 UYM589868 VII589868 VSE589868 WCA589868 WLW589868 WVS589868 K655404 JG655404 TC655404 ACY655404 AMU655404 AWQ655404 BGM655404 BQI655404 CAE655404 CKA655404 CTW655404 DDS655404 DNO655404 DXK655404 EHG655404 ERC655404 FAY655404 FKU655404 FUQ655404 GEM655404 GOI655404 GYE655404 HIA655404 HRW655404 IBS655404 ILO655404 IVK655404 JFG655404 JPC655404 JYY655404 KIU655404 KSQ655404 LCM655404 LMI655404 LWE655404 MGA655404 MPW655404 MZS655404 NJO655404 NTK655404 ODG655404 ONC655404 OWY655404 PGU655404 PQQ655404 QAM655404 QKI655404 QUE655404 REA655404 RNW655404 RXS655404 SHO655404 SRK655404 TBG655404 TLC655404 TUY655404 UEU655404 UOQ655404 UYM655404 VII655404 VSE655404 WCA655404 WLW655404 WVS655404 K720940 JG720940 TC720940 ACY720940 AMU720940 AWQ720940 BGM720940 BQI720940 CAE720940 CKA720940 CTW720940 DDS720940 DNO720940 DXK720940 EHG720940 ERC720940 FAY720940 FKU720940 FUQ720940 GEM720940 GOI720940 GYE720940 HIA720940 HRW720940 IBS720940 ILO720940 IVK720940 JFG720940 JPC720940 JYY720940 KIU720940 KSQ720940 LCM720940 LMI720940 LWE720940 MGA720940 MPW720940 MZS720940 NJO720940 NTK720940 ODG720940 ONC720940 OWY720940 PGU720940 PQQ720940 QAM720940 QKI720940 QUE720940 REA720940 RNW720940 RXS720940 SHO720940 SRK720940 TBG720940 TLC720940 TUY720940 UEU720940 UOQ720940 UYM720940 VII720940 VSE720940 WCA720940 WLW720940 WVS720940 K786476 JG786476 TC786476 ACY786476 AMU786476 AWQ786476 BGM786476 BQI786476 CAE786476 CKA786476 CTW786476 DDS786476 DNO786476 DXK786476 EHG786476 ERC786476 FAY786476 FKU786476 FUQ786476 GEM786476 GOI786476 GYE786476 HIA786476 HRW786476 IBS786476 ILO786476 IVK786476 JFG786476 JPC786476 JYY786476 KIU786476 KSQ786476 LCM786476 LMI786476 LWE786476 MGA786476 MPW786476 MZS786476 NJO786476 NTK786476 ODG786476 ONC786476 OWY786476 PGU786476 PQQ786476 QAM786476 QKI786476 QUE786476 REA786476 RNW786476 RXS786476 SHO786476 SRK786476 TBG786476 TLC786476 TUY786476 UEU786476 UOQ786476 UYM786476 VII786476 VSE786476 WCA786476 WLW786476 WVS786476 K852012 JG852012 TC852012 ACY852012 AMU852012 AWQ852012 BGM852012 BQI852012 CAE852012 CKA852012 CTW852012 DDS852012 DNO852012 DXK852012 EHG852012 ERC852012 FAY852012 FKU852012 FUQ852012 GEM852012 GOI852012 GYE852012 HIA852012 HRW852012 IBS852012 ILO852012 IVK852012 JFG852012 JPC852012 JYY852012 KIU852012 KSQ852012 LCM852012 LMI852012 LWE852012 MGA852012 MPW852012 MZS852012 NJO852012 NTK852012 ODG852012 ONC852012 OWY852012 PGU852012 PQQ852012 QAM852012 QKI852012 QUE852012 REA852012 RNW852012 RXS852012 SHO852012 SRK852012 TBG852012 TLC852012 TUY852012 UEU852012 UOQ852012 UYM852012 VII852012 VSE852012 WCA852012 WLW852012 WVS852012 K917548 JG917548 TC917548 ACY917548 AMU917548 AWQ917548 BGM917548 BQI917548 CAE917548 CKA917548 CTW917548 DDS917548 DNO917548 DXK917548 EHG917548 ERC917548 FAY917548 FKU917548 FUQ917548 GEM917548 GOI917548 GYE917548 HIA917548 HRW917548 IBS917548 ILO917548 IVK917548 JFG917548 JPC917548 JYY917548 KIU917548 KSQ917548 LCM917548 LMI917548 LWE917548 MGA917548 MPW917548 MZS917548 NJO917548 NTK917548 ODG917548 ONC917548 OWY917548 PGU917548 PQQ917548 QAM917548 QKI917548 QUE917548 REA917548 RNW917548 RXS917548 SHO917548 SRK917548 TBG917548 TLC917548 TUY917548 UEU917548 UOQ917548 UYM917548 VII917548 VSE917548 WCA917548 WLW917548 WVS917548 K983084 JG983084 TC983084 ACY983084 AMU983084 AWQ983084 BGM983084 BQI983084 CAE983084 CKA983084 CTW983084 DDS983084 DNO983084 DXK983084 EHG983084 ERC983084 FAY983084 FKU983084 FUQ983084 GEM983084 GOI983084 GYE983084 HIA983084 HRW983084 IBS983084 ILO983084 IVK983084 JFG983084 JPC983084 JYY983084 KIU983084 KSQ983084 LCM983084 LMI983084 LWE983084 MGA983084 MPW983084 MZS983084 NJO983084 NTK983084 ODG983084 ONC983084 OWY983084 PGU983084 PQQ983084 QAM983084 QKI983084 QUE983084 REA983084 RNW983084 RXS983084 SHO983084 SRK983084 TBG983084 TLC983084 TUY983084 UEU983084 UOQ983084 UYM983084 VII983084 VSE983084 WCA983084 WLW983084 WVS983084" xr:uid="{1DB192BF-06CF-4349-B1D0-2F1A3AC285DF}">
      <formula1>0.9</formula1>
    </dataValidation>
    <dataValidation type="decimal" operator="lessThanOrEqual" allowBlank="1" showInputMessage="1" showErrorMessage="1" sqref="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65580 JF65580 TB65580 ACX65580 AMT65580 AWP65580 BGL65580 BQH65580 CAD65580 CJZ65580 CTV65580 DDR65580 DNN65580 DXJ65580 EHF65580 ERB65580 FAX65580 FKT65580 FUP65580 GEL65580 GOH65580 GYD65580 HHZ65580 HRV65580 IBR65580 ILN65580 IVJ65580 JFF65580 JPB65580 JYX65580 KIT65580 KSP65580 LCL65580 LMH65580 LWD65580 MFZ65580 MPV65580 MZR65580 NJN65580 NTJ65580 ODF65580 ONB65580 OWX65580 PGT65580 PQP65580 QAL65580 QKH65580 QUD65580 RDZ65580 RNV65580 RXR65580 SHN65580 SRJ65580 TBF65580 TLB65580 TUX65580 UET65580 UOP65580 UYL65580 VIH65580 VSD65580 WBZ65580 WLV65580 WVR65580 J131116 JF131116 TB131116 ACX131116 AMT131116 AWP131116 BGL131116 BQH131116 CAD131116 CJZ131116 CTV131116 DDR131116 DNN131116 DXJ131116 EHF131116 ERB131116 FAX131116 FKT131116 FUP131116 GEL131116 GOH131116 GYD131116 HHZ131116 HRV131116 IBR131116 ILN131116 IVJ131116 JFF131116 JPB131116 JYX131116 KIT131116 KSP131116 LCL131116 LMH131116 LWD131116 MFZ131116 MPV131116 MZR131116 NJN131116 NTJ131116 ODF131116 ONB131116 OWX131116 PGT131116 PQP131116 QAL131116 QKH131116 QUD131116 RDZ131116 RNV131116 RXR131116 SHN131116 SRJ131116 TBF131116 TLB131116 TUX131116 UET131116 UOP131116 UYL131116 VIH131116 VSD131116 WBZ131116 WLV131116 WVR131116 J196652 JF196652 TB196652 ACX196652 AMT196652 AWP196652 BGL196652 BQH196652 CAD196652 CJZ196652 CTV196652 DDR196652 DNN196652 DXJ196652 EHF196652 ERB196652 FAX196652 FKT196652 FUP196652 GEL196652 GOH196652 GYD196652 HHZ196652 HRV196652 IBR196652 ILN196652 IVJ196652 JFF196652 JPB196652 JYX196652 KIT196652 KSP196652 LCL196652 LMH196652 LWD196652 MFZ196652 MPV196652 MZR196652 NJN196652 NTJ196652 ODF196652 ONB196652 OWX196652 PGT196652 PQP196652 QAL196652 QKH196652 QUD196652 RDZ196652 RNV196652 RXR196652 SHN196652 SRJ196652 TBF196652 TLB196652 TUX196652 UET196652 UOP196652 UYL196652 VIH196652 VSD196652 WBZ196652 WLV196652 WVR196652 J262188 JF262188 TB262188 ACX262188 AMT262188 AWP262188 BGL262188 BQH262188 CAD262188 CJZ262188 CTV262188 DDR262188 DNN262188 DXJ262188 EHF262188 ERB262188 FAX262188 FKT262188 FUP262188 GEL262188 GOH262188 GYD262188 HHZ262188 HRV262188 IBR262188 ILN262188 IVJ262188 JFF262188 JPB262188 JYX262188 KIT262188 KSP262188 LCL262188 LMH262188 LWD262188 MFZ262188 MPV262188 MZR262188 NJN262188 NTJ262188 ODF262188 ONB262188 OWX262188 PGT262188 PQP262188 QAL262188 QKH262188 QUD262188 RDZ262188 RNV262188 RXR262188 SHN262188 SRJ262188 TBF262188 TLB262188 TUX262188 UET262188 UOP262188 UYL262188 VIH262188 VSD262188 WBZ262188 WLV262188 WVR262188 J327724 JF327724 TB327724 ACX327724 AMT327724 AWP327724 BGL327724 BQH327724 CAD327724 CJZ327724 CTV327724 DDR327724 DNN327724 DXJ327724 EHF327724 ERB327724 FAX327724 FKT327724 FUP327724 GEL327724 GOH327724 GYD327724 HHZ327724 HRV327724 IBR327724 ILN327724 IVJ327724 JFF327724 JPB327724 JYX327724 KIT327724 KSP327724 LCL327724 LMH327724 LWD327724 MFZ327724 MPV327724 MZR327724 NJN327724 NTJ327724 ODF327724 ONB327724 OWX327724 PGT327724 PQP327724 QAL327724 QKH327724 QUD327724 RDZ327724 RNV327724 RXR327724 SHN327724 SRJ327724 TBF327724 TLB327724 TUX327724 UET327724 UOP327724 UYL327724 VIH327724 VSD327724 WBZ327724 WLV327724 WVR327724 J393260 JF393260 TB393260 ACX393260 AMT393260 AWP393260 BGL393260 BQH393260 CAD393260 CJZ393260 CTV393260 DDR393260 DNN393260 DXJ393260 EHF393260 ERB393260 FAX393260 FKT393260 FUP393260 GEL393260 GOH393260 GYD393260 HHZ393260 HRV393260 IBR393260 ILN393260 IVJ393260 JFF393260 JPB393260 JYX393260 KIT393260 KSP393260 LCL393260 LMH393260 LWD393260 MFZ393260 MPV393260 MZR393260 NJN393260 NTJ393260 ODF393260 ONB393260 OWX393260 PGT393260 PQP393260 QAL393260 QKH393260 QUD393260 RDZ393260 RNV393260 RXR393260 SHN393260 SRJ393260 TBF393260 TLB393260 TUX393260 UET393260 UOP393260 UYL393260 VIH393260 VSD393260 WBZ393260 WLV393260 WVR393260 J458796 JF458796 TB458796 ACX458796 AMT458796 AWP458796 BGL458796 BQH458796 CAD458796 CJZ458796 CTV458796 DDR458796 DNN458796 DXJ458796 EHF458796 ERB458796 FAX458796 FKT458796 FUP458796 GEL458796 GOH458796 GYD458796 HHZ458796 HRV458796 IBR458796 ILN458796 IVJ458796 JFF458796 JPB458796 JYX458796 KIT458796 KSP458796 LCL458796 LMH458796 LWD458796 MFZ458796 MPV458796 MZR458796 NJN458796 NTJ458796 ODF458796 ONB458796 OWX458796 PGT458796 PQP458796 QAL458796 QKH458796 QUD458796 RDZ458796 RNV458796 RXR458796 SHN458796 SRJ458796 TBF458796 TLB458796 TUX458796 UET458796 UOP458796 UYL458796 VIH458796 VSD458796 WBZ458796 WLV458796 WVR458796 J524332 JF524332 TB524332 ACX524332 AMT524332 AWP524332 BGL524332 BQH524332 CAD524332 CJZ524332 CTV524332 DDR524332 DNN524332 DXJ524332 EHF524332 ERB524332 FAX524332 FKT524332 FUP524332 GEL524332 GOH524332 GYD524332 HHZ524332 HRV524332 IBR524332 ILN524332 IVJ524332 JFF524332 JPB524332 JYX524332 KIT524332 KSP524332 LCL524332 LMH524332 LWD524332 MFZ524332 MPV524332 MZR524332 NJN524332 NTJ524332 ODF524332 ONB524332 OWX524332 PGT524332 PQP524332 QAL524332 QKH524332 QUD524332 RDZ524332 RNV524332 RXR524332 SHN524332 SRJ524332 TBF524332 TLB524332 TUX524332 UET524332 UOP524332 UYL524332 VIH524332 VSD524332 WBZ524332 WLV524332 WVR524332 J589868 JF589868 TB589868 ACX589868 AMT589868 AWP589868 BGL589868 BQH589868 CAD589868 CJZ589868 CTV589868 DDR589868 DNN589868 DXJ589868 EHF589868 ERB589868 FAX589868 FKT589868 FUP589868 GEL589868 GOH589868 GYD589868 HHZ589868 HRV589868 IBR589868 ILN589868 IVJ589868 JFF589868 JPB589868 JYX589868 KIT589868 KSP589868 LCL589868 LMH589868 LWD589868 MFZ589868 MPV589868 MZR589868 NJN589868 NTJ589868 ODF589868 ONB589868 OWX589868 PGT589868 PQP589868 QAL589868 QKH589868 QUD589868 RDZ589868 RNV589868 RXR589868 SHN589868 SRJ589868 TBF589868 TLB589868 TUX589868 UET589868 UOP589868 UYL589868 VIH589868 VSD589868 WBZ589868 WLV589868 WVR589868 J655404 JF655404 TB655404 ACX655404 AMT655404 AWP655404 BGL655404 BQH655404 CAD655404 CJZ655404 CTV655404 DDR655404 DNN655404 DXJ655404 EHF655404 ERB655404 FAX655404 FKT655404 FUP655404 GEL655404 GOH655404 GYD655404 HHZ655404 HRV655404 IBR655404 ILN655404 IVJ655404 JFF655404 JPB655404 JYX655404 KIT655404 KSP655404 LCL655404 LMH655404 LWD655404 MFZ655404 MPV655404 MZR655404 NJN655404 NTJ655404 ODF655404 ONB655404 OWX655404 PGT655404 PQP655404 QAL655404 QKH655404 QUD655404 RDZ655404 RNV655404 RXR655404 SHN655404 SRJ655404 TBF655404 TLB655404 TUX655404 UET655404 UOP655404 UYL655404 VIH655404 VSD655404 WBZ655404 WLV655404 WVR655404 J720940 JF720940 TB720940 ACX720940 AMT720940 AWP720940 BGL720940 BQH720940 CAD720940 CJZ720940 CTV720940 DDR720940 DNN720940 DXJ720940 EHF720940 ERB720940 FAX720940 FKT720940 FUP720940 GEL720940 GOH720940 GYD720940 HHZ720940 HRV720940 IBR720940 ILN720940 IVJ720940 JFF720940 JPB720940 JYX720940 KIT720940 KSP720940 LCL720940 LMH720940 LWD720940 MFZ720940 MPV720940 MZR720940 NJN720940 NTJ720940 ODF720940 ONB720940 OWX720940 PGT720940 PQP720940 QAL720940 QKH720940 QUD720940 RDZ720940 RNV720940 RXR720940 SHN720940 SRJ720940 TBF720940 TLB720940 TUX720940 UET720940 UOP720940 UYL720940 VIH720940 VSD720940 WBZ720940 WLV720940 WVR720940 J786476 JF786476 TB786476 ACX786476 AMT786476 AWP786476 BGL786476 BQH786476 CAD786476 CJZ786476 CTV786476 DDR786476 DNN786476 DXJ786476 EHF786476 ERB786476 FAX786476 FKT786476 FUP786476 GEL786476 GOH786476 GYD786476 HHZ786476 HRV786476 IBR786476 ILN786476 IVJ786476 JFF786476 JPB786476 JYX786476 KIT786476 KSP786476 LCL786476 LMH786476 LWD786476 MFZ786476 MPV786476 MZR786476 NJN786476 NTJ786476 ODF786476 ONB786476 OWX786476 PGT786476 PQP786476 QAL786476 QKH786476 QUD786476 RDZ786476 RNV786476 RXR786476 SHN786476 SRJ786476 TBF786476 TLB786476 TUX786476 UET786476 UOP786476 UYL786476 VIH786476 VSD786476 WBZ786476 WLV786476 WVR786476 J852012 JF852012 TB852012 ACX852012 AMT852012 AWP852012 BGL852012 BQH852012 CAD852012 CJZ852012 CTV852012 DDR852012 DNN852012 DXJ852012 EHF852012 ERB852012 FAX852012 FKT852012 FUP852012 GEL852012 GOH852012 GYD852012 HHZ852012 HRV852012 IBR852012 ILN852012 IVJ852012 JFF852012 JPB852012 JYX852012 KIT852012 KSP852012 LCL852012 LMH852012 LWD852012 MFZ852012 MPV852012 MZR852012 NJN852012 NTJ852012 ODF852012 ONB852012 OWX852012 PGT852012 PQP852012 QAL852012 QKH852012 QUD852012 RDZ852012 RNV852012 RXR852012 SHN852012 SRJ852012 TBF852012 TLB852012 TUX852012 UET852012 UOP852012 UYL852012 VIH852012 VSD852012 WBZ852012 WLV852012 WVR852012 J917548 JF917548 TB917548 ACX917548 AMT917548 AWP917548 BGL917548 BQH917548 CAD917548 CJZ917548 CTV917548 DDR917548 DNN917548 DXJ917548 EHF917548 ERB917548 FAX917548 FKT917548 FUP917548 GEL917548 GOH917548 GYD917548 HHZ917548 HRV917548 IBR917548 ILN917548 IVJ917548 JFF917548 JPB917548 JYX917548 KIT917548 KSP917548 LCL917548 LMH917548 LWD917548 MFZ917548 MPV917548 MZR917548 NJN917548 NTJ917548 ODF917548 ONB917548 OWX917548 PGT917548 PQP917548 QAL917548 QKH917548 QUD917548 RDZ917548 RNV917548 RXR917548 SHN917548 SRJ917548 TBF917548 TLB917548 TUX917548 UET917548 UOP917548 UYL917548 VIH917548 VSD917548 WBZ917548 WLV917548 WVR917548 J983084 JF983084 TB983084 ACX983084 AMT983084 AWP983084 BGL983084 BQH983084 CAD983084 CJZ983084 CTV983084 DDR983084 DNN983084 DXJ983084 EHF983084 ERB983084 FAX983084 FKT983084 FUP983084 GEL983084 GOH983084 GYD983084 HHZ983084 HRV983084 IBR983084 ILN983084 IVJ983084 JFF983084 JPB983084 JYX983084 KIT983084 KSP983084 LCL983084 LMH983084 LWD983084 MFZ983084 MPV983084 MZR983084 NJN983084 NTJ983084 ODF983084 ONB983084 OWX983084 PGT983084 PQP983084 QAL983084 QKH983084 QUD983084 RDZ983084 RNV983084 RXR983084 SHN983084 SRJ983084 TBF983084 TLB983084 TUX983084 UET983084 UOP983084 UYL983084 VIH983084 VSD983084 WBZ983084 WLV983084 WVR983084" xr:uid="{4EAC711B-0671-2A45-A0B7-281BFDBA5125}">
      <formula1>0.85</formula1>
    </dataValidation>
    <dataValidation type="decimal" operator="lessThanOrEqual" allowBlank="1" showInputMessage="1" showErrorMessage="1" sqref="I44 JE44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WBY44 WLU44 WVQ44 I65580 JE65580 TA65580 ACW65580 AMS65580 AWO65580 BGK65580 BQG65580 CAC65580 CJY65580 CTU65580 DDQ65580 DNM65580 DXI65580 EHE65580 ERA65580 FAW65580 FKS65580 FUO65580 GEK65580 GOG65580 GYC65580 HHY65580 HRU65580 IBQ65580 ILM65580 IVI65580 JFE65580 JPA65580 JYW65580 KIS65580 KSO65580 LCK65580 LMG65580 LWC65580 MFY65580 MPU65580 MZQ65580 NJM65580 NTI65580 ODE65580 ONA65580 OWW65580 PGS65580 PQO65580 QAK65580 QKG65580 QUC65580 RDY65580 RNU65580 RXQ65580 SHM65580 SRI65580 TBE65580 TLA65580 TUW65580 UES65580 UOO65580 UYK65580 VIG65580 VSC65580 WBY65580 WLU65580 WVQ65580 I131116 JE131116 TA131116 ACW131116 AMS131116 AWO131116 BGK131116 BQG131116 CAC131116 CJY131116 CTU131116 DDQ131116 DNM131116 DXI131116 EHE131116 ERA131116 FAW131116 FKS131116 FUO131116 GEK131116 GOG131116 GYC131116 HHY131116 HRU131116 IBQ131116 ILM131116 IVI131116 JFE131116 JPA131116 JYW131116 KIS131116 KSO131116 LCK131116 LMG131116 LWC131116 MFY131116 MPU131116 MZQ131116 NJM131116 NTI131116 ODE131116 ONA131116 OWW131116 PGS131116 PQO131116 QAK131116 QKG131116 QUC131116 RDY131116 RNU131116 RXQ131116 SHM131116 SRI131116 TBE131116 TLA131116 TUW131116 UES131116 UOO131116 UYK131116 VIG131116 VSC131116 WBY131116 WLU131116 WVQ131116 I196652 JE196652 TA196652 ACW196652 AMS196652 AWO196652 BGK196652 BQG196652 CAC196652 CJY196652 CTU196652 DDQ196652 DNM196652 DXI196652 EHE196652 ERA196652 FAW196652 FKS196652 FUO196652 GEK196652 GOG196652 GYC196652 HHY196652 HRU196652 IBQ196652 ILM196652 IVI196652 JFE196652 JPA196652 JYW196652 KIS196652 KSO196652 LCK196652 LMG196652 LWC196652 MFY196652 MPU196652 MZQ196652 NJM196652 NTI196652 ODE196652 ONA196652 OWW196652 PGS196652 PQO196652 QAK196652 QKG196652 QUC196652 RDY196652 RNU196652 RXQ196652 SHM196652 SRI196652 TBE196652 TLA196652 TUW196652 UES196652 UOO196652 UYK196652 VIG196652 VSC196652 WBY196652 WLU196652 WVQ196652 I262188 JE262188 TA262188 ACW262188 AMS262188 AWO262188 BGK262188 BQG262188 CAC262188 CJY262188 CTU262188 DDQ262188 DNM262188 DXI262188 EHE262188 ERA262188 FAW262188 FKS262188 FUO262188 GEK262188 GOG262188 GYC262188 HHY262188 HRU262188 IBQ262188 ILM262188 IVI262188 JFE262188 JPA262188 JYW262188 KIS262188 KSO262188 LCK262188 LMG262188 LWC262188 MFY262188 MPU262188 MZQ262188 NJM262188 NTI262188 ODE262188 ONA262188 OWW262188 PGS262188 PQO262188 QAK262188 QKG262188 QUC262188 RDY262188 RNU262188 RXQ262188 SHM262188 SRI262188 TBE262188 TLA262188 TUW262188 UES262188 UOO262188 UYK262188 VIG262188 VSC262188 WBY262188 WLU262188 WVQ262188 I327724 JE327724 TA327724 ACW327724 AMS327724 AWO327724 BGK327724 BQG327724 CAC327724 CJY327724 CTU327724 DDQ327724 DNM327724 DXI327724 EHE327724 ERA327724 FAW327724 FKS327724 FUO327724 GEK327724 GOG327724 GYC327724 HHY327724 HRU327724 IBQ327724 ILM327724 IVI327724 JFE327724 JPA327724 JYW327724 KIS327724 KSO327724 LCK327724 LMG327724 LWC327724 MFY327724 MPU327724 MZQ327724 NJM327724 NTI327724 ODE327724 ONA327724 OWW327724 PGS327724 PQO327724 QAK327724 QKG327724 QUC327724 RDY327724 RNU327724 RXQ327724 SHM327724 SRI327724 TBE327724 TLA327724 TUW327724 UES327724 UOO327724 UYK327724 VIG327724 VSC327724 WBY327724 WLU327724 WVQ327724 I393260 JE393260 TA393260 ACW393260 AMS393260 AWO393260 BGK393260 BQG393260 CAC393260 CJY393260 CTU393260 DDQ393260 DNM393260 DXI393260 EHE393260 ERA393260 FAW393260 FKS393260 FUO393260 GEK393260 GOG393260 GYC393260 HHY393260 HRU393260 IBQ393260 ILM393260 IVI393260 JFE393260 JPA393260 JYW393260 KIS393260 KSO393260 LCK393260 LMG393260 LWC393260 MFY393260 MPU393260 MZQ393260 NJM393260 NTI393260 ODE393260 ONA393260 OWW393260 PGS393260 PQO393260 QAK393260 QKG393260 QUC393260 RDY393260 RNU393260 RXQ393260 SHM393260 SRI393260 TBE393260 TLA393260 TUW393260 UES393260 UOO393260 UYK393260 VIG393260 VSC393260 WBY393260 WLU393260 WVQ393260 I458796 JE458796 TA458796 ACW458796 AMS458796 AWO458796 BGK458796 BQG458796 CAC458796 CJY458796 CTU458796 DDQ458796 DNM458796 DXI458796 EHE458796 ERA458796 FAW458796 FKS458796 FUO458796 GEK458796 GOG458796 GYC458796 HHY458796 HRU458796 IBQ458796 ILM458796 IVI458796 JFE458796 JPA458796 JYW458796 KIS458796 KSO458796 LCK458796 LMG458796 LWC458796 MFY458796 MPU458796 MZQ458796 NJM458796 NTI458796 ODE458796 ONA458796 OWW458796 PGS458796 PQO458796 QAK458796 QKG458796 QUC458796 RDY458796 RNU458796 RXQ458796 SHM458796 SRI458796 TBE458796 TLA458796 TUW458796 UES458796 UOO458796 UYK458796 VIG458796 VSC458796 WBY458796 WLU458796 WVQ458796 I524332 JE524332 TA524332 ACW524332 AMS524332 AWO524332 BGK524332 BQG524332 CAC524332 CJY524332 CTU524332 DDQ524332 DNM524332 DXI524332 EHE524332 ERA524332 FAW524332 FKS524332 FUO524332 GEK524332 GOG524332 GYC524332 HHY524332 HRU524332 IBQ524332 ILM524332 IVI524332 JFE524332 JPA524332 JYW524332 KIS524332 KSO524332 LCK524332 LMG524332 LWC524332 MFY524332 MPU524332 MZQ524332 NJM524332 NTI524332 ODE524332 ONA524332 OWW524332 PGS524332 PQO524332 QAK524332 QKG524332 QUC524332 RDY524332 RNU524332 RXQ524332 SHM524332 SRI524332 TBE524332 TLA524332 TUW524332 UES524332 UOO524332 UYK524332 VIG524332 VSC524332 WBY524332 WLU524332 WVQ524332 I589868 JE589868 TA589868 ACW589868 AMS589868 AWO589868 BGK589868 BQG589868 CAC589868 CJY589868 CTU589868 DDQ589868 DNM589868 DXI589868 EHE589868 ERA589868 FAW589868 FKS589868 FUO589868 GEK589868 GOG589868 GYC589868 HHY589868 HRU589868 IBQ589868 ILM589868 IVI589868 JFE589868 JPA589868 JYW589868 KIS589868 KSO589868 LCK589868 LMG589868 LWC589868 MFY589868 MPU589868 MZQ589868 NJM589868 NTI589868 ODE589868 ONA589868 OWW589868 PGS589868 PQO589868 QAK589868 QKG589868 QUC589868 RDY589868 RNU589868 RXQ589868 SHM589868 SRI589868 TBE589868 TLA589868 TUW589868 UES589868 UOO589868 UYK589868 VIG589868 VSC589868 WBY589868 WLU589868 WVQ589868 I655404 JE655404 TA655404 ACW655404 AMS655404 AWO655404 BGK655404 BQG655404 CAC655404 CJY655404 CTU655404 DDQ655404 DNM655404 DXI655404 EHE655404 ERA655404 FAW655404 FKS655404 FUO655404 GEK655404 GOG655404 GYC655404 HHY655404 HRU655404 IBQ655404 ILM655404 IVI655404 JFE655404 JPA655404 JYW655404 KIS655404 KSO655404 LCK655404 LMG655404 LWC655404 MFY655404 MPU655404 MZQ655404 NJM655404 NTI655404 ODE655404 ONA655404 OWW655404 PGS655404 PQO655404 QAK655404 QKG655404 QUC655404 RDY655404 RNU655404 RXQ655404 SHM655404 SRI655404 TBE655404 TLA655404 TUW655404 UES655404 UOO655404 UYK655404 VIG655404 VSC655404 WBY655404 WLU655404 WVQ655404 I720940 JE720940 TA720940 ACW720940 AMS720940 AWO720940 BGK720940 BQG720940 CAC720940 CJY720940 CTU720940 DDQ720940 DNM720940 DXI720940 EHE720940 ERA720940 FAW720940 FKS720940 FUO720940 GEK720940 GOG720940 GYC720940 HHY720940 HRU720940 IBQ720940 ILM720940 IVI720940 JFE720940 JPA720940 JYW720940 KIS720940 KSO720940 LCK720940 LMG720940 LWC720940 MFY720940 MPU720940 MZQ720940 NJM720940 NTI720940 ODE720940 ONA720940 OWW720940 PGS720940 PQO720940 QAK720940 QKG720940 QUC720940 RDY720940 RNU720940 RXQ720940 SHM720940 SRI720940 TBE720940 TLA720940 TUW720940 UES720940 UOO720940 UYK720940 VIG720940 VSC720940 WBY720940 WLU720940 WVQ720940 I786476 JE786476 TA786476 ACW786476 AMS786476 AWO786476 BGK786476 BQG786476 CAC786476 CJY786476 CTU786476 DDQ786476 DNM786476 DXI786476 EHE786476 ERA786476 FAW786476 FKS786476 FUO786476 GEK786476 GOG786476 GYC786476 HHY786476 HRU786476 IBQ786476 ILM786476 IVI786476 JFE786476 JPA786476 JYW786476 KIS786476 KSO786476 LCK786476 LMG786476 LWC786476 MFY786476 MPU786476 MZQ786476 NJM786476 NTI786476 ODE786476 ONA786476 OWW786476 PGS786476 PQO786476 QAK786476 QKG786476 QUC786476 RDY786476 RNU786476 RXQ786476 SHM786476 SRI786476 TBE786476 TLA786476 TUW786476 UES786476 UOO786476 UYK786476 VIG786476 VSC786476 WBY786476 WLU786476 WVQ786476 I852012 JE852012 TA852012 ACW852012 AMS852012 AWO852012 BGK852012 BQG852012 CAC852012 CJY852012 CTU852012 DDQ852012 DNM852012 DXI852012 EHE852012 ERA852012 FAW852012 FKS852012 FUO852012 GEK852012 GOG852012 GYC852012 HHY852012 HRU852012 IBQ852012 ILM852012 IVI852012 JFE852012 JPA852012 JYW852012 KIS852012 KSO852012 LCK852012 LMG852012 LWC852012 MFY852012 MPU852012 MZQ852012 NJM852012 NTI852012 ODE852012 ONA852012 OWW852012 PGS852012 PQO852012 QAK852012 QKG852012 QUC852012 RDY852012 RNU852012 RXQ852012 SHM852012 SRI852012 TBE852012 TLA852012 TUW852012 UES852012 UOO852012 UYK852012 VIG852012 VSC852012 WBY852012 WLU852012 WVQ852012 I917548 JE917548 TA917548 ACW917548 AMS917548 AWO917548 BGK917548 BQG917548 CAC917548 CJY917548 CTU917548 DDQ917548 DNM917548 DXI917548 EHE917548 ERA917548 FAW917548 FKS917548 FUO917548 GEK917548 GOG917548 GYC917548 HHY917548 HRU917548 IBQ917548 ILM917548 IVI917548 JFE917548 JPA917548 JYW917548 KIS917548 KSO917548 LCK917548 LMG917548 LWC917548 MFY917548 MPU917548 MZQ917548 NJM917548 NTI917548 ODE917548 ONA917548 OWW917548 PGS917548 PQO917548 QAK917548 QKG917548 QUC917548 RDY917548 RNU917548 RXQ917548 SHM917548 SRI917548 TBE917548 TLA917548 TUW917548 UES917548 UOO917548 UYK917548 VIG917548 VSC917548 WBY917548 WLU917548 WVQ917548 I983084 JE983084 TA983084 ACW983084 AMS983084 AWO983084 BGK983084 BQG983084 CAC983084 CJY983084 CTU983084 DDQ983084 DNM983084 DXI983084 EHE983084 ERA983084 FAW983084 FKS983084 FUO983084 GEK983084 GOG983084 GYC983084 HHY983084 HRU983084 IBQ983084 ILM983084 IVI983084 JFE983084 JPA983084 JYW983084 KIS983084 KSO983084 LCK983084 LMG983084 LWC983084 MFY983084 MPU983084 MZQ983084 NJM983084 NTI983084 ODE983084 ONA983084 OWW983084 PGS983084 PQO983084 QAK983084 QKG983084 QUC983084 RDY983084 RNU983084 RXQ983084 SHM983084 SRI983084 TBE983084 TLA983084 TUW983084 UES983084 UOO983084 UYK983084 VIG983084 VSC983084 WBY983084 WLU983084 WVQ983084" xr:uid="{76C6B480-60A1-D44A-A709-1FF8FBF13FFA}">
      <formula1>0.8</formula1>
    </dataValidation>
    <dataValidation type="decimal" operator="lessThanOrEqual" allowBlank="1" showInputMessage="1" showErrorMessage="1" sqref="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xr:uid="{9597B972-3799-7749-8266-FC1EBE699183}">
      <formula1>0.75</formula1>
    </dataValidation>
    <dataValidation type="decimal" operator="lessThanOrEqual" allowBlank="1" showInputMessage="1" showErrorMessage="1" sqref="G44 JC44 SY44 ACU44 AMQ44 AWM44 BGI44 BQE44 CAA44 CJW44 CTS44 DDO44 DNK44 DXG44 EHC44 EQY44 FAU44 FKQ44 FUM44 GEI44 GOE44 GYA44 HHW44 HRS44 IBO44 ILK44 IVG44 JFC44 JOY44 JYU44 KIQ44 KSM44 LCI44 LME44 LWA44 MFW44 MPS44 MZO44 NJK44 NTG44 ODC44 OMY44 OWU44 PGQ44 PQM44 QAI44 QKE44 QUA44 RDW44 RNS44 RXO44 SHK44 SRG44 TBC44 TKY44 TUU44 UEQ44 UOM44 UYI44 VIE44 VSA44 WBW44 WLS44 WVO44 G65580 JC65580 SY65580 ACU65580 AMQ65580 AWM65580 BGI65580 BQE65580 CAA65580 CJW65580 CTS65580 DDO65580 DNK65580 DXG65580 EHC65580 EQY65580 FAU65580 FKQ65580 FUM65580 GEI65580 GOE65580 GYA65580 HHW65580 HRS65580 IBO65580 ILK65580 IVG65580 JFC65580 JOY65580 JYU65580 KIQ65580 KSM65580 LCI65580 LME65580 LWA65580 MFW65580 MPS65580 MZO65580 NJK65580 NTG65580 ODC65580 OMY65580 OWU65580 PGQ65580 PQM65580 QAI65580 QKE65580 QUA65580 RDW65580 RNS65580 RXO65580 SHK65580 SRG65580 TBC65580 TKY65580 TUU65580 UEQ65580 UOM65580 UYI65580 VIE65580 VSA65580 WBW65580 WLS65580 WVO65580 G131116 JC131116 SY131116 ACU131116 AMQ131116 AWM131116 BGI131116 BQE131116 CAA131116 CJW131116 CTS131116 DDO131116 DNK131116 DXG131116 EHC131116 EQY131116 FAU131116 FKQ131116 FUM131116 GEI131116 GOE131116 GYA131116 HHW131116 HRS131116 IBO131116 ILK131116 IVG131116 JFC131116 JOY131116 JYU131116 KIQ131116 KSM131116 LCI131116 LME131116 LWA131116 MFW131116 MPS131116 MZO131116 NJK131116 NTG131116 ODC131116 OMY131116 OWU131116 PGQ131116 PQM131116 QAI131116 QKE131116 QUA131116 RDW131116 RNS131116 RXO131116 SHK131116 SRG131116 TBC131116 TKY131116 TUU131116 UEQ131116 UOM131116 UYI131116 VIE131116 VSA131116 WBW131116 WLS131116 WVO131116 G196652 JC196652 SY196652 ACU196652 AMQ196652 AWM196652 BGI196652 BQE196652 CAA196652 CJW196652 CTS196652 DDO196652 DNK196652 DXG196652 EHC196652 EQY196652 FAU196652 FKQ196652 FUM196652 GEI196652 GOE196652 GYA196652 HHW196652 HRS196652 IBO196652 ILK196652 IVG196652 JFC196652 JOY196652 JYU196652 KIQ196652 KSM196652 LCI196652 LME196652 LWA196652 MFW196652 MPS196652 MZO196652 NJK196652 NTG196652 ODC196652 OMY196652 OWU196652 PGQ196652 PQM196652 QAI196652 QKE196652 QUA196652 RDW196652 RNS196652 RXO196652 SHK196652 SRG196652 TBC196652 TKY196652 TUU196652 UEQ196652 UOM196652 UYI196652 VIE196652 VSA196652 WBW196652 WLS196652 WVO196652 G262188 JC262188 SY262188 ACU262188 AMQ262188 AWM262188 BGI262188 BQE262188 CAA262188 CJW262188 CTS262188 DDO262188 DNK262188 DXG262188 EHC262188 EQY262188 FAU262188 FKQ262188 FUM262188 GEI262188 GOE262188 GYA262188 HHW262188 HRS262188 IBO262188 ILK262188 IVG262188 JFC262188 JOY262188 JYU262188 KIQ262188 KSM262188 LCI262188 LME262188 LWA262188 MFW262188 MPS262188 MZO262188 NJK262188 NTG262188 ODC262188 OMY262188 OWU262188 PGQ262188 PQM262188 QAI262188 QKE262188 QUA262188 RDW262188 RNS262188 RXO262188 SHK262188 SRG262188 TBC262188 TKY262188 TUU262188 UEQ262188 UOM262188 UYI262188 VIE262188 VSA262188 WBW262188 WLS262188 WVO262188 G327724 JC327724 SY327724 ACU327724 AMQ327724 AWM327724 BGI327724 BQE327724 CAA327724 CJW327724 CTS327724 DDO327724 DNK327724 DXG327724 EHC327724 EQY327724 FAU327724 FKQ327724 FUM327724 GEI327724 GOE327724 GYA327724 HHW327724 HRS327724 IBO327724 ILK327724 IVG327724 JFC327724 JOY327724 JYU327724 KIQ327724 KSM327724 LCI327724 LME327724 LWA327724 MFW327724 MPS327724 MZO327724 NJK327724 NTG327724 ODC327724 OMY327724 OWU327724 PGQ327724 PQM327724 QAI327724 QKE327724 QUA327724 RDW327724 RNS327724 RXO327724 SHK327724 SRG327724 TBC327724 TKY327724 TUU327724 UEQ327724 UOM327724 UYI327724 VIE327724 VSA327724 WBW327724 WLS327724 WVO327724 G393260 JC393260 SY393260 ACU393260 AMQ393260 AWM393260 BGI393260 BQE393260 CAA393260 CJW393260 CTS393260 DDO393260 DNK393260 DXG393260 EHC393260 EQY393260 FAU393260 FKQ393260 FUM393260 GEI393260 GOE393260 GYA393260 HHW393260 HRS393260 IBO393260 ILK393260 IVG393260 JFC393260 JOY393260 JYU393260 KIQ393260 KSM393260 LCI393260 LME393260 LWA393260 MFW393260 MPS393260 MZO393260 NJK393260 NTG393260 ODC393260 OMY393260 OWU393260 PGQ393260 PQM393260 QAI393260 QKE393260 QUA393260 RDW393260 RNS393260 RXO393260 SHK393260 SRG393260 TBC393260 TKY393260 TUU393260 UEQ393260 UOM393260 UYI393260 VIE393260 VSA393260 WBW393260 WLS393260 WVO393260 G458796 JC458796 SY458796 ACU458796 AMQ458796 AWM458796 BGI458796 BQE458796 CAA458796 CJW458796 CTS458796 DDO458796 DNK458796 DXG458796 EHC458796 EQY458796 FAU458796 FKQ458796 FUM458796 GEI458796 GOE458796 GYA458796 HHW458796 HRS458796 IBO458796 ILK458796 IVG458796 JFC458796 JOY458796 JYU458796 KIQ458796 KSM458796 LCI458796 LME458796 LWA458796 MFW458796 MPS458796 MZO458796 NJK458796 NTG458796 ODC458796 OMY458796 OWU458796 PGQ458796 PQM458796 QAI458796 QKE458796 QUA458796 RDW458796 RNS458796 RXO458796 SHK458796 SRG458796 TBC458796 TKY458796 TUU458796 UEQ458796 UOM458796 UYI458796 VIE458796 VSA458796 WBW458796 WLS458796 WVO458796 G524332 JC524332 SY524332 ACU524332 AMQ524332 AWM524332 BGI524332 BQE524332 CAA524332 CJW524332 CTS524332 DDO524332 DNK524332 DXG524332 EHC524332 EQY524332 FAU524332 FKQ524332 FUM524332 GEI524332 GOE524332 GYA524332 HHW524332 HRS524332 IBO524332 ILK524332 IVG524332 JFC524332 JOY524332 JYU524332 KIQ524332 KSM524332 LCI524332 LME524332 LWA524332 MFW524332 MPS524332 MZO524332 NJK524332 NTG524332 ODC524332 OMY524332 OWU524332 PGQ524332 PQM524332 QAI524332 QKE524332 QUA524332 RDW524332 RNS524332 RXO524332 SHK524332 SRG524332 TBC524332 TKY524332 TUU524332 UEQ524332 UOM524332 UYI524332 VIE524332 VSA524332 WBW524332 WLS524332 WVO524332 G589868 JC589868 SY589868 ACU589868 AMQ589868 AWM589868 BGI589868 BQE589868 CAA589868 CJW589868 CTS589868 DDO589868 DNK589868 DXG589868 EHC589868 EQY589868 FAU589868 FKQ589868 FUM589868 GEI589868 GOE589868 GYA589868 HHW589868 HRS589868 IBO589868 ILK589868 IVG589868 JFC589868 JOY589868 JYU589868 KIQ589868 KSM589868 LCI589868 LME589868 LWA589868 MFW589868 MPS589868 MZO589868 NJK589868 NTG589868 ODC589868 OMY589868 OWU589868 PGQ589868 PQM589868 QAI589868 QKE589868 QUA589868 RDW589868 RNS589868 RXO589868 SHK589868 SRG589868 TBC589868 TKY589868 TUU589868 UEQ589868 UOM589868 UYI589868 VIE589868 VSA589868 WBW589868 WLS589868 WVO589868 G655404 JC655404 SY655404 ACU655404 AMQ655404 AWM655404 BGI655404 BQE655404 CAA655404 CJW655404 CTS655404 DDO655404 DNK655404 DXG655404 EHC655404 EQY655404 FAU655404 FKQ655404 FUM655404 GEI655404 GOE655404 GYA655404 HHW655404 HRS655404 IBO655404 ILK655404 IVG655404 JFC655404 JOY655404 JYU655404 KIQ655404 KSM655404 LCI655404 LME655404 LWA655404 MFW655404 MPS655404 MZO655404 NJK655404 NTG655404 ODC655404 OMY655404 OWU655404 PGQ655404 PQM655404 QAI655404 QKE655404 QUA655404 RDW655404 RNS655404 RXO655404 SHK655404 SRG655404 TBC655404 TKY655404 TUU655404 UEQ655404 UOM655404 UYI655404 VIE655404 VSA655404 WBW655404 WLS655404 WVO655404 G720940 JC720940 SY720940 ACU720940 AMQ720940 AWM720940 BGI720940 BQE720940 CAA720940 CJW720940 CTS720940 DDO720940 DNK720940 DXG720940 EHC720940 EQY720940 FAU720940 FKQ720940 FUM720940 GEI720940 GOE720940 GYA720940 HHW720940 HRS720940 IBO720940 ILK720940 IVG720940 JFC720940 JOY720940 JYU720940 KIQ720940 KSM720940 LCI720940 LME720940 LWA720940 MFW720940 MPS720940 MZO720940 NJK720940 NTG720940 ODC720940 OMY720940 OWU720940 PGQ720940 PQM720940 QAI720940 QKE720940 QUA720940 RDW720940 RNS720940 RXO720940 SHK720940 SRG720940 TBC720940 TKY720940 TUU720940 UEQ720940 UOM720940 UYI720940 VIE720940 VSA720940 WBW720940 WLS720940 WVO720940 G786476 JC786476 SY786476 ACU786476 AMQ786476 AWM786476 BGI786476 BQE786476 CAA786476 CJW786476 CTS786476 DDO786476 DNK786476 DXG786476 EHC786476 EQY786476 FAU786476 FKQ786476 FUM786476 GEI786476 GOE786476 GYA786476 HHW786476 HRS786476 IBO786476 ILK786476 IVG786476 JFC786476 JOY786476 JYU786476 KIQ786476 KSM786476 LCI786476 LME786476 LWA786476 MFW786476 MPS786476 MZO786476 NJK786476 NTG786476 ODC786476 OMY786476 OWU786476 PGQ786476 PQM786476 QAI786476 QKE786476 QUA786476 RDW786476 RNS786476 RXO786476 SHK786476 SRG786476 TBC786476 TKY786476 TUU786476 UEQ786476 UOM786476 UYI786476 VIE786476 VSA786476 WBW786476 WLS786476 WVO786476 G852012 JC852012 SY852012 ACU852012 AMQ852012 AWM852012 BGI852012 BQE852012 CAA852012 CJW852012 CTS852012 DDO852012 DNK852012 DXG852012 EHC852012 EQY852012 FAU852012 FKQ852012 FUM852012 GEI852012 GOE852012 GYA852012 HHW852012 HRS852012 IBO852012 ILK852012 IVG852012 JFC852012 JOY852012 JYU852012 KIQ852012 KSM852012 LCI852012 LME852012 LWA852012 MFW852012 MPS852012 MZO852012 NJK852012 NTG852012 ODC852012 OMY852012 OWU852012 PGQ852012 PQM852012 QAI852012 QKE852012 QUA852012 RDW852012 RNS852012 RXO852012 SHK852012 SRG852012 TBC852012 TKY852012 TUU852012 UEQ852012 UOM852012 UYI852012 VIE852012 VSA852012 WBW852012 WLS852012 WVO852012 G917548 JC917548 SY917548 ACU917548 AMQ917548 AWM917548 BGI917548 BQE917548 CAA917548 CJW917548 CTS917548 DDO917548 DNK917548 DXG917548 EHC917548 EQY917548 FAU917548 FKQ917548 FUM917548 GEI917548 GOE917548 GYA917548 HHW917548 HRS917548 IBO917548 ILK917548 IVG917548 JFC917548 JOY917548 JYU917548 KIQ917548 KSM917548 LCI917548 LME917548 LWA917548 MFW917548 MPS917548 MZO917548 NJK917548 NTG917548 ODC917548 OMY917548 OWU917548 PGQ917548 PQM917548 QAI917548 QKE917548 QUA917548 RDW917548 RNS917548 RXO917548 SHK917548 SRG917548 TBC917548 TKY917548 TUU917548 UEQ917548 UOM917548 UYI917548 VIE917548 VSA917548 WBW917548 WLS917548 WVO917548 G983084 JC983084 SY983084 ACU983084 AMQ983084 AWM983084 BGI983084 BQE983084 CAA983084 CJW983084 CTS983084 DDO983084 DNK983084 DXG983084 EHC983084 EQY983084 FAU983084 FKQ983084 FUM983084 GEI983084 GOE983084 GYA983084 HHW983084 HRS983084 IBO983084 ILK983084 IVG983084 JFC983084 JOY983084 JYU983084 KIQ983084 KSM983084 LCI983084 LME983084 LWA983084 MFW983084 MPS983084 MZO983084 NJK983084 NTG983084 ODC983084 OMY983084 OWU983084 PGQ983084 PQM983084 QAI983084 QKE983084 QUA983084 RDW983084 RNS983084 RXO983084 SHK983084 SRG983084 TBC983084 TKY983084 TUU983084 UEQ983084 UOM983084 UYI983084 VIE983084 VSA983084 WBW983084 WLS983084 WVO983084" xr:uid="{2528AD16-381C-4D4D-96D3-22208581FA94}">
      <formula1>0.7</formula1>
    </dataValidation>
    <dataValidation type="decimal" operator="lessThanOrEqual" allowBlank="1" showInputMessage="1" showErrorMessage="1" sqref="F44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F65580 JB65580 SX65580 ACT65580 AMP65580 AWL65580 BGH65580 BQD65580 BZZ65580 CJV65580 CTR65580 DDN65580 DNJ65580 DXF65580 EHB65580 EQX65580 FAT65580 FKP65580 FUL65580 GEH65580 GOD65580 GXZ65580 HHV65580 HRR65580 IBN65580 ILJ65580 IVF65580 JFB65580 JOX65580 JYT65580 KIP65580 KSL65580 LCH65580 LMD65580 LVZ65580 MFV65580 MPR65580 MZN65580 NJJ65580 NTF65580 ODB65580 OMX65580 OWT65580 PGP65580 PQL65580 QAH65580 QKD65580 QTZ65580 RDV65580 RNR65580 RXN65580 SHJ65580 SRF65580 TBB65580 TKX65580 TUT65580 UEP65580 UOL65580 UYH65580 VID65580 VRZ65580 WBV65580 WLR65580 WVN65580 F131116 JB131116 SX131116 ACT131116 AMP131116 AWL131116 BGH131116 BQD131116 BZZ131116 CJV131116 CTR131116 DDN131116 DNJ131116 DXF131116 EHB131116 EQX131116 FAT131116 FKP131116 FUL131116 GEH131116 GOD131116 GXZ131116 HHV131116 HRR131116 IBN131116 ILJ131116 IVF131116 JFB131116 JOX131116 JYT131116 KIP131116 KSL131116 LCH131116 LMD131116 LVZ131116 MFV131116 MPR131116 MZN131116 NJJ131116 NTF131116 ODB131116 OMX131116 OWT131116 PGP131116 PQL131116 QAH131116 QKD131116 QTZ131116 RDV131116 RNR131116 RXN131116 SHJ131116 SRF131116 TBB131116 TKX131116 TUT131116 UEP131116 UOL131116 UYH131116 VID131116 VRZ131116 WBV131116 WLR131116 WVN131116 F196652 JB196652 SX196652 ACT196652 AMP196652 AWL196652 BGH196652 BQD196652 BZZ196652 CJV196652 CTR196652 DDN196652 DNJ196652 DXF196652 EHB196652 EQX196652 FAT196652 FKP196652 FUL196652 GEH196652 GOD196652 GXZ196652 HHV196652 HRR196652 IBN196652 ILJ196652 IVF196652 JFB196652 JOX196652 JYT196652 KIP196652 KSL196652 LCH196652 LMD196652 LVZ196652 MFV196652 MPR196652 MZN196652 NJJ196652 NTF196652 ODB196652 OMX196652 OWT196652 PGP196652 PQL196652 QAH196652 QKD196652 QTZ196652 RDV196652 RNR196652 RXN196652 SHJ196652 SRF196652 TBB196652 TKX196652 TUT196652 UEP196652 UOL196652 UYH196652 VID196652 VRZ196652 WBV196652 WLR196652 WVN196652 F262188 JB262188 SX262188 ACT262188 AMP262188 AWL262188 BGH262188 BQD262188 BZZ262188 CJV262188 CTR262188 DDN262188 DNJ262188 DXF262188 EHB262188 EQX262188 FAT262188 FKP262188 FUL262188 GEH262188 GOD262188 GXZ262188 HHV262188 HRR262188 IBN262188 ILJ262188 IVF262188 JFB262188 JOX262188 JYT262188 KIP262188 KSL262188 LCH262188 LMD262188 LVZ262188 MFV262188 MPR262188 MZN262188 NJJ262188 NTF262188 ODB262188 OMX262188 OWT262188 PGP262188 PQL262188 QAH262188 QKD262188 QTZ262188 RDV262188 RNR262188 RXN262188 SHJ262188 SRF262188 TBB262188 TKX262188 TUT262188 UEP262188 UOL262188 UYH262188 VID262188 VRZ262188 WBV262188 WLR262188 WVN262188 F327724 JB327724 SX327724 ACT327724 AMP327724 AWL327724 BGH327724 BQD327724 BZZ327724 CJV327724 CTR327724 DDN327724 DNJ327724 DXF327724 EHB327724 EQX327724 FAT327724 FKP327724 FUL327724 GEH327724 GOD327724 GXZ327724 HHV327724 HRR327724 IBN327724 ILJ327724 IVF327724 JFB327724 JOX327724 JYT327724 KIP327724 KSL327724 LCH327724 LMD327724 LVZ327724 MFV327724 MPR327724 MZN327724 NJJ327724 NTF327724 ODB327724 OMX327724 OWT327724 PGP327724 PQL327724 QAH327724 QKD327724 QTZ327724 RDV327724 RNR327724 RXN327724 SHJ327724 SRF327724 TBB327724 TKX327724 TUT327724 UEP327724 UOL327724 UYH327724 VID327724 VRZ327724 WBV327724 WLR327724 WVN327724 F393260 JB393260 SX393260 ACT393260 AMP393260 AWL393260 BGH393260 BQD393260 BZZ393260 CJV393260 CTR393260 DDN393260 DNJ393260 DXF393260 EHB393260 EQX393260 FAT393260 FKP393260 FUL393260 GEH393260 GOD393260 GXZ393260 HHV393260 HRR393260 IBN393260 ILJ393260 IVF393260 JFB393260 JOX393260 JYT393260 KIP393260 KSL393260 LCH393260 LMD393260 LVZ393260 MFV393260 MPR393260 MZN393260 NJJ393260 NTF393260 ODB393260 OMX393260 OWT393260 PGP393260 PQL393260 QAH393260 QKD393260 QTZ393260 RDV393260 RNR393260 RXN393260 SHJ393260 SRF393260 TBB393260 TKX393260 TUT393260 UEP393260 UOL393260 UYH393260 VID393260 VRZ393260 WBV393260 WLR393260 WVN393260 F458796 JB458796 SX458796 ACT458796 AMP458796 AWL458796 BGH458796 BQD458796 BZZ458796 CJV458796 CTR458796 DDN458796 DNJ458796 DXF458796 EHB458796 EQX458796 FAT458796 FKP458796 FUL458796 GEH458796 GOD458796 GXZ458796 HHV458796 HRR458796 IBN458796 ILJ458796 IVF458796 JFB458796 JOX458796 JYT458796 KIP458796 KSL458796 LCH458796 LMD458796 LVZ458796 MFV458796 MPR458796 MZN458796 NJJ458796 NTF458796 ODB458796 OMX458796 OWT458796 PGP458796 PQL458796 QAH458796 QKD458796 QTZ458796 RDV458796 RNR458796 RXN458796 SHJ458796 SRF458796 TBB458796 TKX458796 TUT458796 UEP458796 UOL458796 UYH458796 VID458796 VRZ458796 WBV458796 WLR458796 WVN458796 F524332 JB524332 SX524332 ACT524332 AMP524332 AWL524332 BGH524332 BQD524332 BZZ524332 CJV524332 CTR524332 DDN524332 DNJ524332 DXF524332 EHB524332 EQX524332 FAT524332 FKP524332 FUL524332 GEH524332 GOD524332 GXZ524332 HHV524332 HRR524332 IBN524332 ILJ524332 IVF524332 JFB524332 JOX524332 JYT524332 KIP524332 KSL524332 LCH524332 LMD524332 LVZ524332 MFV524332 MPR524332 MZN524332 NJJ524332 NTF524332 ODB524332 OMX524332 OWT524332 PGP524332 PQL524332 QAH524332 QKD524332 QTZ524332 RDV524332 RNR524332 RXN524332 SHJ524332 SRF524332 TBB524332 TKX524332 TUT524332 UEP524332 UOL524332 UYH524332 VID524332 VRZ524332 WBV524332 WLR524332 WVN524332 F589868 JB589868 SX589868 ACT589868 AMP589868 AWL589868 BGH589868 BQD589868 BZZ589868 CJV589868 CTR589868 DDN589868 DNJ589868 DXF589868 EHB589868 EQX589868 FAT589868 FKP589868 FUL589868 GEH589868 GOD589868 GXZ589868 HHV589868 HRR589868 IBN589868 ILJ589868 IVF589868 JFB589868 JOX589868 JYT589868 KIP589868 KSL589868 LCH589868 LMD589868 LVZ589868 MFV589868 MPR589868 MZN589868 NJJ589868 NTF589868 ODB589868 OMX589868 OWT589868 PGP589868 PQL589868 QAH589868 QKD589868 QTZ589868 RDV589868 RNR589868 RXN589868 SHJ589868 SRF589868 TBB589868 TKX589868 TUT589868 UEP589868 UOL589868 UYH589868 VID589868 VRZ589868 WBV589868 WLR589868 WVN589868 F655404 JB655404 SX655404 ACT655404 AMP655404 AWL655404 BGH655404 BQD655404 BZZ655404 CJV655404 CTR655404 DDN655404 DNJ655404 DXF655404 EHB655404 EQX655404 FAT655404 FKP655404 FUL655404 GEH655404 GOD655404 GXZ655404 HHV655404 HRR655404 IBN655404 ILJ655404 IVF655404 JFB655404 JOX655404 JYT655404 KIP655404 KSL655404 LCH655404 LMD655404 LVZ655404 MFV655404 MPR655404 MZN655404 NJJ655404 NTF655404 ODB655404 OMX655404 OWT655404 PGP655404 PQL655404 QAH655404 QKD655404 QTZ655404 RDV655404 RNR655404 RXN655404 SHJ655404 SRF655404 TBB655404 TKX655404 TUT655404 UEP655404 UOL655404 UYH655404 VID655404 VRZ655404 WBV655404 WLR655404 WVN655404 F720940 JB720940 SX720940 ACT720940 AMP720940 AWL720940 BGH720940 BQD720940 BZZ720940 CJV720940 CTR720940 DDN720940 DNJ720940 DXF720940 EHB720940 EQX720940 FAT720940 FKP720940 FUL720940 GEH720940 GOD720940 GXZ720940 HHV720940 HRR720940 IBN720940 ILJ720940 IVF720940 JFB720940 JOX720940 JYT720940 KIP720940 KSL720940 LCH720940 LMD720940 LVZ720940 MFV720940 MPR720940 MZN720940 NJJ720940 NTF720940 ODB720940 OMX720940 OWT720940 PGP720940 PQL720940 QAH720940 QKD720940 QTZ720940 RDV720940 RNR720940 RXN720940 SHJ720940 SRF720940 TBB720940 TKX720940 TUT720940 UEP720940 UOL720940 UYH720940 VID720940 VRZ720940 WBV720940 WLR720940 WVN720940 F786476 JB786476 SX786476 ACT786476 AMP786476 AWL786476 BGH786476 BQD786476 BZZ786476 CJV786476 CTR786476 DDN786476 DNJ786476 DXF786476 EHB786476 EQX786476 FAT786476 FKP786476 FUL786476 GEH786476 GOD786476 GXZ786476 HHV786476 HRR786476 IBN786476 ILJ786476 IVF786476 JFB786476 JOX786476 JYT786476 KIP786476 KSL786476 LCH786476 LMD786476 LVZ786476 MFV786476 MPR786476 MZN786476 NJJ786476 NTF786476 ODB786476 OMX786476 OWT786476 PGP786476 PQL786476 QAH786476 QKD786476 QTZ786476 RDV786476 RNR786476 RXN786476 SHJ786476 SRF786476 TBB786476 TKX786476 TUT786476 UEP786476 UOL786476 UYH786476 VID786476 VRZ786476 WBV786476 WLR786476 WVN786476 F852012 JB852012 SX852012 ACT852012 AMP852012 AWL852012 BGH852012 BQD852012 BZZ852012 CJV852012 CTR852012 DDN852012 DNJ852012 DXF852012 EHB852012 EQX852012 FAT852012 FKP852012 FUL852012 GEH852012 GOD852012 GXZ852012 HHV852012 HRR852012 IBN852012 ILJ852012 IVF852012 JFB852012 JOX852012 JYT852012 KIP852012 KSL852012 LCH852012 LMD852012 LVZ852012 MFV852012 MPR852012 MZN852012 NJJ852012 NTF852012 ODB852012 OMX852012 OWT852012 PGP852012 PQL852012 QAH852012 QKD852012 QTZ852012 RDV852012 RNR852012 RXN852012 SHJ852012 SRF852012 TBB852012 TKX852012 TUT852012 UEP852012 UOL852012 UYH852012 VID852012 VRZ852012 WBV852012 WLR852012 WVN852012 F917548 JB917548 SX917548 ACT917548 AMP917548 AWL917548 BGH917548 BQD917548 BZZ917548 CJV917548 CTR917548 DDN917548 DNJ917548 DXF917548 EHB917548 EQX917548 FAT917548 FKP917548 FUL917548 GEH917548 GOD917548 GXZ917548 HHV917548 HRR917548 IBN917548 ILJ917548 IVF917548 JFB917548 JOX917548 JYT917548 KIP917548 KSL917548 LCH917548 LMD917548 LVZ917548 MFV917548 MPR917548 MZN917548 NJJ917548 NTF917548 ODB917548 OMX917548 OWT917548 PGP917548 PQL917548 QAH917548 QKD917548 QTZ917548 RDV917548 RNR917548 RXN917548 SHJ917548 SRF917548 TBB917548 TKX917548 TUT917548 UEP917548 UOL917548 UYH917548 VID917548 VRZ917548 WBV917548 WLR917548 WVN917548 F983084 JB983084 SX983084 ACT983084 AMP983084 AWL983084 BGH983084 BQD983084 BZZ983084 CJV983084 CTR983084 DDN983084 DNJ983084 DXF983084 EHB983084 EQX983084 FAT983084 FKP983084 FUL983084 GEH983084 GOD983084 GXZ983084 HHV983084 HRR983084 IBN983084 ILJ983084 IVF983084 JFB983084 JOX983084 JYT983084 KIP983084 KSL983084 LCH983084 LMD983084 LVZ983084 MFV983084 MPR983084 MZN983084 NJJ983084 NTF983084 ODB983084 OMX983084 OWT983084 PGP983084 PQL983084 QAH983084 QKD983084 QTZ983084 RDV983084 RNR983084 RXN983084 SHJ983084 SRF983084 TBB983084 TKX983084 TUT983084 UEP983084 UOL983084 UYH983084 VID983084 VRZ983084 WBV983084 WLR983084 WVN983084" xr:uid="{F52D4133-7004-C143-B59A-1738C4FCEF02}">
      <formula1>0.6</formula1>
    </dataValidation>
    <dataValidation type="decimal" operator="lessThanOrEqual" allowBlank="1" showInputMessage="1" showErrorMessage="1" sqref="E44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E65580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E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E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E262188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E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E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E458796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E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E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E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E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E786476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E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E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E983084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 xr:uid="{517A08D3-7862-F546-9800-0CE00FF9AB07}">
      <formula1>0.55</formula1>
    </dataValidation>
    <dataValidation type="decimal" operator="lessThanOrEqual" allowBlank="1" showInputMessage="1" showErrorMessage="1" sqref="D44 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D65580 IZ65580 SV65580 ACR65580 AMN65580 AWJ65580 BGF65580 BQB65580 BZX65580 CJT65580 CTP65580 DDL65580 DNH65580 DXD65580 EGZ65580 EQV65580 FAR65580 FKN65580 FUJ65580 GEF65580 GOB65580 GXX65580 HHT65580 HRP65580 IBL65580 ILH65580 IVD65580 JEZ65580 JOV65580 JYR65580 KIN65580 KSJ65580 LCF65580 LMB65580 LVX65580 MFT65580 MPP65580 MZL65580 NJH65580 NTD65580 OCZ65580 OMV65580 OWR65580 PGN65580 PQJ65580 QAF65580 QKB65580 QTX65580 RDT65580 RNP65580 RXL65580 SHH65580 SRD65580 TAZ65580 TKV65580 TUR65580 UEN65580 UOJ65580 UYF65580 VIB65580 VRX65580 WBT65580 WLP65580 WVL65580 D131116 IZ131116 SV131116 ACR131116 AMN131116 AWJ131116 BGF131116 BQB131116 BZX131116 CJT131116 CTP131116 DDL131116 DNH131116 DXD131116 EGZ131116 EQV131116 FAR131116 FKN131116 FUJ131116 GEF131116 GOB131116 GXX131116 HHT131116 HRP131116 IBL131116 ILH131116 IVD131116 JEZ131116 JOV131116 JYR131116 KIN131116 KSJ131116 LCF131116 LMB131116 LVX131116 MFT131116 MPP131116 MZL131116 NJH131116 NTD131116 OCZ131116 OMV131116 OWR131116 PGN131116 PQJ131116 QAF131116 QKB131116 QTX131116 RDT131116 RNP131116 RXL131116 SHH131116 SRD131116 TAZ131116 TKV131116 TUR131116 UEN131116 UOJ131116 UYF131116 VIB131116 VRX131116 WBT131116 WLP131116 WVL131116 D196652 IZ196652 SV196652 ACR196652 AMN196652 AWJ196652 BGF196652 BQB196652 BZX196652 CJT196652 CTP196652 DDL196652 DNH196652 DXD196652 EGZ196652 EQV196652 FAR196652 FKN196652 FUJ196652 GEF196652 GOB196652 GXX196652 HHT196652 HRP196652 IBL196652 ILH196652 IVD196652 JEZ196652 JOV196652 JYR196652 KIN196652 KSJ196652 LCF196652 LMB196652 LVX196652 MFT196652 MPP196652 MZL196652 NJH196652 NTD196652 OCZ196652 OMV196652 OWR196652 PGN196652 PQJ196652 QAF196652 QKB196652 QTX196652 RDT196652 RNP196652 RXL196652 SHH196652 SRD196652 TAZ196652 TKV196652 TUR196652 UEN196652 UOJ196652 UYF196652 VIB196652 VRX196652 WBT196652 WLP196652 WVL196652 D262188 IZ262188 SV262188 ACR262188 AMN262188 AWJ262188 BGF262188 BQB262188 BZX262188 CJT262188 CTP262188 DDL262188 DNH262188 DXD262188 EGZ262188 EQV262188 FAR262188 FKN262188 FUJ262188 GEF262188 GOB262188 GXX262188 HHT262188 HRP262188 IBL262188 ILH262188 IVD262188 JEZ262188 JOV262188 JYR262188 KIN262188 KSJ262188 LCF262188 LMB262188 LVX262188 MFT262188 MPP262188 MZL262188 NJH262188 NTD262188 OCZ262188 OMV262188 OWR262188 PGN262188 PQJ262188 QAF262188 QKB262188 QTX262188 RDT262188 RNP262188 RXL262188 SHH262188 SRD262188 TAZ262188 TKV262188 TUR262188 UEN262188 UOJ262188 UYF262188 VIB262188 VRX262188 WBT262188 WLP262188 WVL262188 D327724 IZ327724 SV327724 ACR327724 AMN327724 AWJ327724 BGF327724 BQB327724 BZX327724 CJT327724 CTP327724 DDL327724 DNH327724 DXD327724 EGZ327724 EQV327724 FAR327724 FKN327724 FUJ327724 GEF327724 GOB327724 GXX327724 HHT327724 HRP327724 IBL327724 ILH327724 IVD327724 JEZ327724 JOV327724 JYR327724 KIN327724 KSJ327724 LCF327724 LMB327724 LVX327724 MFT327724 MPP327724 MZL327724 NJH327724 NTD327724 OCZ327724 OMV327724 OWR327724 PGN327724 PQJ327724 QAF327724 QKB327724 QTX327724 RDT327724 RNP327724 RXL327724 SHH327724 SRD327724 TAZ327724 TKV327724 TUR327724 UEN327724 UOJ327724 UYF327724 VIB327724 VRX327724 WBT327724 WLP327724 WVL327724 D393260 IZ393260 SV393260 ACR393260 AMN393260 AWJ393260 BGF393260 BQB393260 BZX393260 CJT393260 CTP393260 DDL393260 DNH393260 DXD393260 EGZ393260 EQV393260 FAR393260 FKN393260 FUJ393260 GEF393260 GOB393260 GXX393260 HHT393260 HRP393260 IBL393260 ILH393260 IVD393260 JEZ393260 JOV393260 JYR393260 KIN393260 KSJ393260 LCF393260 LMB393260 LVX393260 MFT393260 MPP393260 MZL393260 NJH393260 NTD393260 OCZ393260 OMV393260 OWR393260 PGN393260 PQJ393260 QAF393260 QKB393260 QTX393260 RDT393260 RNP393260 RXL393260 SHH393260 SRD393260 TAZ393260 TKV393260 TUR393260 UEN393260 UOJ393260 UYF393260 VIB393260 VRX393260 WBT393260 WLP393260 WVL393260 D458796 IZ458796 SV458796 ACR458796 AMN458796 AWJ458796 BGF458796 BQB458796 BZX458796 CJT458796 CTP458796 DDL458796 DNH458796 DXD458796 EGZ458796 EQV458796 FAR458796 FKN458796 FUJ458796 GEF458796 GOB458796 GXX458796 HHT458796 HRP458796 IBL458796 ILH458796 IVD458796 JEZ458796 JOV458796 JYR458796 KIN458796 KSJ458796 LCF458796 LMB458796 LVX458796 MFT458796 MPP458796 MZL458796 NJH458796 NTD458796 OCZ458796 OMV458796 OWR458796 PGN458796 PQJ458796 QAF458796 QKB458796 QTX458796 RDT458796 RNP458796 RXL458796 SHH458796 SRD458796 TAZ458796 TKV458796 TUR458796 UEN458796 UOJ458796 UYF458796 VIB458796 VRX458796 WBT458796 WLP458796 WVL458796 D524332 IZ524332 SV524332 ACR524332 AMN524332 AWJ524332 BGF524332 BQB524332 BZX524332 CJT524332 CTP524332 DDL524332 DNH524332 DXD524332 EGZ524332 EQV524332 FAR524332 FKN524332 FUJ524332 GEF524332 GOB524332 GXX524332 HHT524332 HRP524332 IBL524332 ILH524332 IVD524332 JEZ524332 JOV524332 JYR524332 KIN524332 KSJ524332 LCF524332 LMB524332 LVX524332 MFT524332 MPP524332 MZL524332 NJH524332 NTD524332 OCZ524332 OMV524332 OWR524332 PGN524332 PQJ524332 QAF524332 QKB524332 QTX524332 RDT524332 RNP524332 RXL524332 SHH524332 SRD524332 TAZ524332 TKV524332 TUR524332 UEN524332 UOJ524332 UYF524332 VIB524332 VRX524332 WBT524332 WLP524332 WVL524332 D589868 IZ589868 SV589868 ACR589868 AMN589868 AWJ589868 BGF589868 BQB589868 BZX589868 CJT589868 CTP589868 DDL589868 DNH589868 DXD589868 EGZ589868 EQV589868 FAR589868 FKN589868 FUJ589868 GEF589868 GOB589868 GXX589868 HHT589868 HRP589868 IBL589868 ILH589868 IVD589868 JEZ589868 JOV589868 JYR589868 KIN589868 KSJ589868 LCF589868 LMB589868 LVX589868 MFT589868 MPP589868 MZL589868 NJH589868 NTD589868 OCZ589868 OMV589868 OWR589868 PGN589868 PQJ589868 QAF589868 QKB589868 QTX589868 RDT589868 RNP589868 RXL589868 SHH589868 SRD589868 TAZ589868 TKV589868 TUR589868 UEN589868 UOJ589868 UYF589868 VIB589868 VRX589868 WBT589868 WLP589868 WVL589868 D655404 IZ655404 SV655404 ACR655404 AMN655404 AWJ655404 BGF655404 BQB655404 BZX655404 CJT655404 CTP655404 DDL655404 DNH655404 DXD655404 EGZ655404 EQV655404 FAR655404 FKN655404 FUJ655404 GEF655404 GOB655404 GXX655404 HHT655404 HRP655404 IBL655404 ILH655404 IVD655404 JEZ655404 JOV655404 JYR655404 KIN655404 KSJ655404 LCF655404 LMB655404 LVX655404 MFT655404 MPP655404 MZL655404 NJH655404 NTD655404 OCZ655404 OMV655404 OWR655404 PGN655404 PQJ655404 QAF655404 QKB655404 QTX655404 RDT655404 RNP655404 RXL655404 SHH655404 SRD655404 TAZ655404 TKV655404 TUR655404 UEN655404 UOJ655404 UYF655404 VIB655404 VRX655404 WBT655404 WLP655404 WVL655404 D720940 IZ720940 SV720940 ACR720940 AMN720940 AWJ720940 BGF720940 BQB720940 BZX720940 CJT720940 CTP720940 DDL720940 DNH720940 DXD720940 EGZ720940 EQV720940 FAR720940 FKN720940 FUJ720940 GEF720940 GOB720940 GXX720940 HHT720940 HRP720940 IBL720940 ILH720940 IVD720940 JEZ720940 JOV720940 JYR720940 KIN720940 KSJ720940 LCF720940 LMB720940 LVX720940 MFT720940 MPP720940 MZL720940 NJH720940 NTD720940 OCZ720940 OMV720940 OWR720940 PGN720940 PQJ720940 QAF720940 QKB720940 QTX720940 RDT720940 RNP720940 RXL720940 SHH720940 SRD720940 TAZ720940 TKV720940 TUR720940 UEN720940 UOJ720940 UYF720940 VIB720940 VRX720940 WBT720940 WLP720940 WVL720940 D786476 IZ786476 SV786476 ACR786476 AMN786476 AWJ786476 BGF786476 BQB786476 BZX786476 CJT786476 CTP786476 DDL786476 DNH786476 DXD786476 EGZ786476 EQV786476 FAR786476 FKN786476 FUJ786476 GEF786476 GOB786476 GXX786476 HHT786476 HRP786476 IBL786476 ILH786476 IVD786476 JEZ786476 JOV786476 JYR786476 KIN786476 KSJ786476 LCF786476 LMB786476 LVX786476 MFT786476 MPP786476 MZL786476 NJH786476 NTD786476 OCZ786476 OMV786476 OWR786476 PGN786476 PQJ786476 QAF786476 QKB786476 QTX786476 RDT786476 RNP786476 RXL786476 SHH786476 SRD786476 TAZ786476 TKV786476 TUR786476 UEN786476 UOJ786476 UYF786476 VIB786476 VRX786476 WBT786476 WLP786476 WVL786476 D852012 IZ852012 SV852012 ACR852012 AMN852012 AWJ852012 BGF852012 BQB852012 BZX852012 CJT852012 CTP852012 DDL852012 DNH852012 DXD852012 EGZ852012 EQV852012 FAR852012 FKN852012 FUJ852012 GEF852012 GOB852012 GXX852012 HHT852012 HRP852012 IBL852012 ILH852012 IVD852012 JEZ852012 JOV852012 JYR852012 KIN852012 KSJ852012 LCF852012 LMB852012 LVX852012 MFT852012 MPP852012 MZL852012 NJH852012 NTD852012 OCZ852012 OMV852012 OWR852012 PGN852012 PQJ852012 QAF852012 QKB852012 QTX852012 RDT852012 RNP852012 RXL852012 SHH852012 SRD852012 TAZ852012 TKV852012 TUR852012 UEN852012 UOJ852012 UYF852012 VIB852012 VRX852012 WBT852012 WLP852012 WVL852012 D917548 IZ917548 SV917548 ACR917548 AMN917548 AWJ917548 BGF917548 BQB917548 BZX917548 CJT917548 CTP917548 DDL917548 DNH917548 DXD917548 EGZ917548 EQV917548 FAR917548 FKN917548 FUJ917548 GEF917548 GOB917548 GXX917548 HHT917548 HRP917548 IBL917548 ILH917548 IVD917548 JEZ917548 JOV917548 JYR917548 KIN917548 KSJ917548 LCF917548 LMB917548 LVX917548 MFT917548 MPP917548 MZL917548 NJH917548 NTD917548 OCZ917548 OMV917548 OWR917548 PGN917548 PQJ917548 QAF917548 QKB917548 QTX917548 RDT917548 RNP917548 RXL917548 SHH917548 SRD917548 TAZ917548 TKV917548 TUR917548 UEN917548 UOJ917548 UYF917548 VIB917548 VRX917548 WBT917548 WLP917548 WVL917548 D983084 IZ983084 SV983084 ACR983084 AMN983084 AWJ983084 BGF983084 BQB983084 BZX983084 CJT983084 CTP983084 DDL983084 DNH983084 DXD983084 EGZ983084 EQV983084 FAR983084 FKN983084 FUJ983084 GEF983084 GOB983084 GXX983084 HHT983084 HRP983084 IBL983084 ILH983084 IVD983084 JEZ983084 JOV983084 JYR983084 KIN983084 KSJ983084 LCF983084 LMB983084 LVX983084 MFT983084 MPP983084 MZL983084 NJH983084 NTD983084 OCZ983084 OMV983084 OWR983084 PGN983084 PQJ983084 QAF983084 QKB983084 QTX983084 RDT983084 RNP983084 RXL983084 SHH983084 SRD983084 TAZ983084 TKV983084 TUR983084 UEN983084 UOJ983084 UYF983084 VIB983084 VRX983084 WBT983084 WLP983084 WVL983084" xr:uid="{4CA52396-22C0-184C-89D0-BA0ECCE68C19}">
      <formula1>0.5</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locked="0" defaultSize="0" print="0" autoFill="0" autoPict="0" macro="[1]!FormularOpen" altText="data import">
                <anchor moveWithCells="1" sizeWithCells="1">
                  <from>
                    <xdr:col>8</xdr:col>
                    <xdr:colOff>251460</xdr:colOff>
                    <xdr:row>13</xdr:row>
                    <xdr:rowOff>0</xdr:rowOff>
                  </from>
                  <to>
                    <xdr:col>12</xdr:col>
                    <xdr:colOff>281940</xdr:colOff>
                    <xdr:row>15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E88D3-11C7-234B-901D-BB3CC787BBB4}">
  <dimension ref="A1:U96"/>
  <sheetViews>
    <sheetView tabSelected="1" topLeftCell="A65" workbookViewId="0">
      <selection activeCell="A3" sqref="A3:J73"/>
    </sheetView>
  </sheetViews>
  <sheetFormatPr defaultColWidth="11.19921875" defaultRowHeight="15.6" x14ac:dyDescent="0.3"/>
  <cols>
    <col min="1" max="1" width="12.796875" customWidth="1"/>
    <col min="2" max="2" width="9.296875" style="36" customWidth="1"/>
    <col min="3" max="8" width="11.19921875" style="36" customWidth="1"/>
    <col min="9" max="9" width="3.296875" style="36" customWidth="1"/>
    <col min="10" max="10" width="22.296875" style="36" customWidth="1"/>
    <col min="11" max="11" width="10.296875" style="36" customWidth="1"/>
    <col min="12" max="12" width="10.69921875" style="20" customWidth="1"/>
    <col min="13" max="13" width="13.796875" style="20" bestFit="1" customWidth="1"/>
    <col min="14" max="14" width="18.5" style="20" bestFit="1" customWidth="1"/>
    <col min="15" max="15" width="18.5" style="20" customWidth="1"/>
    <col min="16" max="16" width="18.5" style="20" bestFit="1" customWidth="1"/>
    <col min="17" max="17" width="18.5" style="20" customWidth="1"/>
    <col min="18" max="18" width="18.5" style="20" bestFit="1" customWidth="1"/>
    <col min="19" max="19" width="8.5" customWidth="1"/>
    <col min="20" max="20" width="16.19921875" customWidth="1"/>
    <col min="21" max="21" width="13.19921875" bestFit="1" customWidth="1"/>
    <col min="252" max="252" width="12.796875" customWidth="1"/>
    <col min="253" max="253" width="9.296875" customWidth="1"/>
    <col min="254" max="259" width="11.19921875" customWidth="1"/>
    <col min="260" max="260" width="3.296875" customWidth="1"/>
    <col min="261" max="261" width="22.296875" customWidth="1"/>
    <col min="262" max="262" width="10.296875" customWidth="1"/>
    <col min="263" max="263" width="9.296875" customWidth="1"/>
    <col min="264" max="264" width="10" customWidth="1"/>
    <col min="265" max="265" width="43.69921875" customWidth="1"/>
    <col min="266" max="266" width="28.5" customWidth="1"/>
    <col min="267" max="267" width="45.19921875" customWidth="1"/>
    <col min="268" max="268" width="10.69921875" customWidth="1"/>
    <col min="269" max="269" width="13.796875" bestFit="1" customWidth="1"/>
    <col min="270" max="270" width="18.5" bestFit="1" customWidth="1"/>
    <col min="271" max="271" width="18.5" customWidth="1"/>
    <col min="272" max="272" width="18.5" bestFit="1" customWidth="1"/>
    <col min="273" max="273" width="18.5" customWidth="1"/>
    <col min="274" max="274" width="18.5" bestFit="1" customWidth="1"/>
    <col min="275" max="275" width="8.5" customWidth="1"/>
    <col min="276" max="276" width="16.19921875" customWidth="1"/>
    <col min="277" max="277" width="13.19921875" bestFit="1" customWidth="1"/>
    <col min="508" max="508" width="12.796875" customWidth="1"/>
    <col min="509" max="509" width="9.296875" customWidth="1"/>
    <col min="510" max="515" width="11.19921875" customWidth="1"/>
    <col min="516" max="516" width="3.296875" customWidth="1"/>
    <col min="517" max="517" width="22.296875" customWidth="1"/>
    <col min="518" max="518" width="10.296875" customWidth="1"/>
    <col min="519" max="519" width="9.296875" customWidth="1"/>
    <col min="520" max="520" width="10" customWidth="1"/>
    <col min="521" max="521" width="43.69921875" customWidth="1"/>
    <col min="522" max="522" width="28.5" customWidth="1"/>
    <col min="523" max="523" width="45.19921875" customWidth="1"/>
    <col min="524" max="524" width="10.69921875" customWidth="1"/>
    <col min="525" max="525" width="13.796875" bestFit="1" customWidth="1"/>
    <col min="526" max="526" width="18.5" bestFit="1" customWidth="1"/>
    <col min="527" max="527" width="18.5" customWidth="1"/>
    <col min="528" max="528" width="18.5" bestFit="1" customWidth="1"/>
    <col min="529" max="529" width="18.5" customWidth="1"/>
    <col min="530" max="530" width="18.5" bestFit="1" customWidth="1"/>
    <col min="531" max="531" width="8.5" customWidth="1"/>
    <col min="532" max="532" width="16.19921875" customWidth="1"/>
    <col min="533" max="533" width="13.19921875" bestFit="1" customWidth="1"/>
    <col min="764" max="764" width="12.796875" customWidth="1"/>
    <col min="765" max="765" width="9.296875" customWidth="1"/>
    <col min="766" max="771" width="11.19921875" customWidth="1"/>
    <col min="772" max="772" width="3.296875" customWidth="1"/>
    <col min="773" max="773" width="22.296875" customWidth="1"/>
    <col min="774" max="774" width="10.296875" customWidth="1"/>
    <col min="775" max="775" width="9.296875" customWidth="1"/>
    <col min="776" max="776" width="10" customWidth="1"/>
    <col min="777" max="777" width="43.69921875" customWidth="1"/>
    <col min="778" max="778" width="28.5" customWidth="1"/>
    <col min="779" max="779" width="45.19921875" customWidth="1"/>
    <col min="780" max="780" width="10.69921875" customWidth="1"/>
    <col min="781" max="781" width="13.796875" bestFit="1" customWidth="1"/>
    <col min="782" max="782" width="18.5" bestFit="1" customWidth="1"/>
    <col min="783" max="783" width="18.5" customWidth="1"/>
    <col min="784" max="784" width="18.5" bestFit="1" customWidth="1"/>
    <col min="785" max="785" width="18.5" customWidth="1"/>
    <col min="786" max="786" width="18.5" bestFit="1" customWidth="1"/>
    <col min="787" max="787" width="8.5" customWidth="1"/>
    <col min="788" max="788" width="16.19921875" customWidth="1"/>
    <col min="789" max="789" width="13.19921875" bestFit="1" customWidth="1"/>
    <col min="1020" max="1020" width="12.796875" customWidth="1"/>
    <col min="1021" max="1021" width="9.296875" customWidth="1"/>
    <col min="1022" max="1027" width="11.19921875" customWidth="1"/>
    <col min="1028" max="1028" width="3.296875" customWidth="1"/>
    <col min="1029" max="1029" width="22.296875" customWidth="1"/>
    <col min="1030" max="1030" width="10.296875" customWidth="1"/>
    <col min="1031" max="1031" width="9.296875" customWidth="1"/>
    <col min="1032" max="1032" width="10" customWidth="1"/>
    <col min="1033" max="1033" width="43.69921875" customWidth="1"/>
    <col min="1034" max="1034" width="28.5" customWidth="1"/>
    <col min="1035" max="1035" width="45.19921875" customWidth="1"/>
    <col min="1036" max="1036" width="10.69921875" customWidth="1"/>
    <col min="1037" max="1037" width="13.796875" bestFit="1" customWidth="1"/>
    <col min="1038" max="1038" width="18.5" bestFit="1" customWidth="1"/>
    <col min="1039" max="1039" width="18.5" customWidth="1"/>
    <col min="1040" max="1040" width="18.5" bestFit="1" customWidth="1"/>
    <col min="1041" max="1041" width="18.5" customWidth="1"/>
    <col min="1042" max="1042" width="18.5" bestFit="1" customWidth="1"/>
    <col min="1043" max="1043" width="8.5" customWidth="1"/>
    <col min="1044" max="1044" width="16.19921875" customWidth="1"/>
    <col min="1045" max="1045" width="13.19921875" bestFit="1" customWidth="1"/>
    <col min="1276" max="1276" width="12.796875" customWidth="1"/>
    <col min="1277" max="1277" width="9.296875" customWidth="1"/>
    <col min="1278" max="1283" width="11.19921875" customWidth="1"/>
    <col min="1284" max="1284" width="3.296875" customWidth="1"/>
    <col min="1285" max="1285" width="22.296875" customWidth="1"/>
    <col min="1286" max="1286" width="10.296875" customWidth="1"/>
    <col min="1287" max="1287" width="9.296875" customWidth="1"/>
    <col min="1288" max="1288" width="10" customWidth="1"/>
    <col min="1289" max="1289" width="43.69921875" customWidth="1"/>
    <col min="1290" max="1290" width="28.5" customWidth="1"/>
    <col min="1291" max="1291" width="45.19921875" customWidth="1"/>
    <col min="1292" max="1292" width="10.69921875" customWidth="1"/>
    <col min="1293" max="1293" width="13.796875" bestFit="1" customWidth="1"/>
    <col min="1294" max="1294" width="18.5" bestFit="1" customWidth="1"/>
    <col min="1295" max="1295" width="18.5" customWidth="1"/>
    <col min="1296" max="1296" width="18.5" bestFit="1" customWidth="1"/>
    <col min="1297" max="1297" width="18.5" customWidth="1"/>
    <col min="1298" max="1298" width="18.5" bestFit="1" customWidth="1"/>
    <col min="1299" max="1299" width="8.5" customWidth="1"/>
    <col min="1300" max="1300" width="16.19921875" customWidth="1"/>
    <col min="1301" max="1301" width="13.19921875" bestFit="1" customWidth="1"/>
    <col min="1532" max="1532" width="12.796875" customWidth="1"/>
    <col min="1533" max="1533" width="9.296875" customWidth="1"/>
    <col min="1534" max="1539" width="11.19921875" customWidth="1"/>
    <col min="1540" max="1540" width="3.296875" customWidth="1"/>
    <col min="1541" max="1541" width="22.296875" customWidth="1"/>
    <col min="1542" max="1542" width="10.296875" customWidth="1"/>
    <col min="1543" max="1543" width="9.296875" customWidth="1"/>
    <col min="1544" max="1544" width="10" customWidth="1"/>
    <col min="1545" max="1545" width="43.69921875" customWidth="1"/>
    <col min="1546" max="1546" width="28.5" customWidth="1"/>
    <col min="1547" max="1547" width="45.19921875" customWidth="1"/>
    <col min="1548" max="1548" width="10.69921875" customWidth="1"/>
    <col min="1549" max="1549" width="13.796875" bestFit="1" customWidth="1"/>
    <col min="1550" max="1550" width="18.5" bestFit="1" customWidth="1"/>
    <col min="1551" max="1551" width="18.5" customWidth="1"/>
    <col min="1552" max="1552" width="18.5" bestFit="1" customWidth="1"/>
    <col min="1553" max="1553" width="18.5" customWidth="1"/>
    <col min="1554" max="1554" width="18.5" bestFit="1" customWidth="1"/>
    <col min="1555" max="1555" width="8.5" customWidth="1"/>
    <col min="1556" max="1556" width="16.19921875" customWidth="1"/>
    <col min="1557" max="1557" width="13.19921875" bestFit="1" customWidth="1"/>
    <col min="1788" max="1788" width="12.796875" customWidth="1"/>
    <col min="1789" max="1789" width="9.296875" customWidth="1"/>
    <col min="1790" max="1795" width="11.19921875" customWidth="1"/>
    <col min="1796" max="1796" width="3.296875" customWidth="1"/>
    <col min="1797" max="1797" width="22.296875" customWidth="1"/>
    <col min="1798" max="1798" width="10.296875" customWidth="1"/>
    <col min="1799" max="1799" width="9.296875" customWidth="1"/>
    <col min="1800" max="1800" width="10" customWidth="1"/>
    <col min="1801" max="1801" width="43.69921875" customWidth="1"/>
    <col min="1802" max="1802" width="28.5" customWidth="1"/>
    <col min="1803" max="1803" width="45.19921875" customWidth="1"/>
    <col min="1804" max="1804" width="10.69921875" customWidth="1"/>
    <col min="1805" max="1805" width="13.796875" bestFit="1" customWidth="1"/>
    <col min="1806" max="1806" width="18.5" bestFit="1" customWidth="1"/>
    <col min="1807" max="1807" width="18.5" customWidth="1"/>
    <col min="1808" max="1808" width="18.5" bestFit="1" customWidth="1"/>
    <col min="1809" max="1809" width="18.5" customWidth="1"/>
    <col min="1810" max="1810" width="18.5" bestFit="1" customWidth="1"/>
    <col min="1811" max="1811" width="8.5" customWidth="1"/>
    <col min="1812" max="1812" width="16.19921875" customWidth="1"/>
    <col min="1813" max="1813" width="13.19921875" bestFit="1" customWidth="1"/>
    <col min="2044" max="2044" width="12.796875" customWidth="1"/>
    <col min="2045" max="2045" width="9.296875" customWidth="1"/>
    <col min="2046" max="2051" width="11.19921875" customWidth="1"/>
    <col min="2052" max="2052" width="3.296875" customWidth="1"/>
    <col min="2053" max="2053" width="22.296875" customWidth="1"/>
    <col min="2054" max="2054" width="10.296875" customWidth="1"/>
    <col min="2055" max="2055" width="9.296875" customWidth="1"/>
    <col min="2056" max="2056" width="10" customWidth="1"/>
    <col min="2057" max="2057" width="43.69921875" customWidth="1"/>
    <col min="2058" max="2058" width="28.5" customWidth="1"/>
    <col min="2059" max="2059" width="45.19921875" customWidth="1"/>
    <col min="2060" max="2060" width="10.69921875" customWidth="1"/>
    <col min="2061" max="2061" width="13.796875" bestFit="1" customWidth="1"/>
    <col min="2062" max="2062" width="18.5" bestFit="1" customWidth="1"/>
    <col min="2063" max="2063" width="18.5" customWidth="1"/>
    <col min="2064" max="2064" width="18.5" bestFit="1" customWidth="1"/>
    <col min="2065" max="2065" width="18.5" customWidth="1"/>
    <col min="2066" max="2066" width="18.5" bestFit="1" customWidth="1"/>
    <col min="2067" max="2067" width="8.5" customWidth="1"/>
    <col min="2068" max="2068" width="16.19921875" customWidth="1"/>
    <col min="2069" max="2069" width="13.19921875" bestFit="1" customWidth="1"/>
    <col min="2300" max="2300" width="12.796875" customWidth="1"/>
    <col min="2301" max="2301" width="9.296875" customWidth="1"/>
    <col min="2302" max="2307" width="11.19921875" customWidth="1"/>
    <col min="2308" max="2308" width="3.296875" customWidth="1"/>
    <col min="2309" max="2309" width="22.296875" customWidth="1"/>
    <col min="2310" max="2310" width="10.296875" customWidth="1"/>
    <col min="2311" max="2311" width="9.296875" customWidth="1"/>
    <col min="2312" max="2312" width="10" customWidth="1"/>
    <col min="2313" max="2313" width="43.69921875" customWidth="1"/>
    <col min="2314" max="2314" width="28.5" customWidth="1"/>
    <col min="2315" max="2315" width="45.19921875" customWidth="1"/>
    <col min="2316" max="2316" width="10.69921875" customWidth="1"/>
    <col min="2317" max="2317" width="13.796875" bestFit="1" customWidth="1"/>
    <col min="2318" max="2318" width="18.5" bestFit="1" customWidth="1"/>
    <col min="2319" max="2319" width="18.5" customWidth="1"/>
    <col min="2320" max="2320" width="18.5" bestFit="1" customWidth="1"/>
    <col min="2321" max="2321" width="18.5" customWidth="1"/>
    <col min="2322" max="2322" width="18.5" bestFit="1" customWidth="1"/>
    <col min="2323" max="2323" width="8.5" customWidth="1"/>
    <col min="2324" max="2324" width="16.19921875" customWidth="1"/>
    <col min="2325" max="2325" width="13.19921875" bestFit="1" customWidth="1"/>
    <col min="2556" max="2556" width="12.796875" customWidth="1"/>
    <col min="2557" max="2557" width="9.296875" customWidth="1"/>
    <col min="2558" max="2563" width="11.19921875" customWidth="1"/>
    <col min="2564" max="2564" width="3.296875" customWidth="1"/>
    <col min="2565" max="2565" width="22.296875" customWidth="1"/>
    <col min="2566" max="2566" width="10.296875" customWidth="1"/>
    <col min="2567" max="2567" width="9.296875" customWidth="1"/>
    <col min="2568" max="2568" width="10" customWidth="1"/>
    <col min="2569" max="2569" width="43.69921875" customWidth="1"/>
    <col min="2570" max="2570" width="28.5" customWidth="1"/>
    <col min="2571" max="2571" width="45.19921875" customWidth="1"/>
    <col min="2572" max="2572" width="10.69921875" customWidth="1"/>
    <col min="2573" max="2573" width="13.796875" bestFit="1" customWidth="1"/>
    <col min="2574" max="2574" width="18.5" bestFit="1" customWidth="1"/>
    <col min="2575" max="2575" width="18.5" customWidth="1"/>
    <col min="2576" max="2576" width="18.5" bestFit="1" customWidth="1"/>
    <col min="2577" max="2577" width="18.5" customWidth="1"/>
    <col min="2578" max="2578" width="18.5" bestFit="1" customWidth="1"/>
    <col min="2579" max="2579" width="8.5" customWidth="1"/>
    <col min="2580" max="2580" width="16.19921875" customWidth="1"/>
    <col min="2581" max="2581" width="13.19921875" bestFit="1" customWidth="1"/>
    <col min="2812" max="2812" width="12.796875" customWidth="1"/>
    <col min="2813" max="2813" width="9.296875" customWidth="1"/>
    <col min="2814" max="2819" width="11.19921875" customWidth="1"/>
    <col min="2820" max="2820" width="3.296875" customWidth="1"/>
    <col min="2821" max="2821" width="22.296875" customWidth="1"/>
    <col min="2822" max="2822" width="10.296875" customWidth="1"/>
    <col min="2823" max="2823" width="9.296875" customWidth="1"/>
    <col min="2824" max="2824" width="10" customWidth="1"/>
    <col min="2825" max="2825" width="43.69921875" customWidth="1"/>
    <col min="2826" max="2826" width="28.5" customWidth="1"/>
    <col min="2827" max="2827" width="45.19921875" customWidth="1"/>
    <col min="2828" max="2828" width="10.69921875" customWidth="1"/>
    <col min="2829" max="2829" width="13.796875" bestFit="1" customWidth="1"/>
    <col min="2830" max="2830" width="18.5" bestFit="1" customWidth="1"/>
    <col min="2831" max="2831" width="18.5" customWidth="1"/>
    <col min="2832" max="2832" width="18.5" bestFit="1" customWidth="1"/>
    <col min="2833" max="2833" width="18.5" customWidth="1"/>
    <col min="2834" max="2834" width="18.5" bestFit="1" customWidth="1"/>
    <col min="2835" max="2835" width="8.5" customWidth="1"/>
    <col min="2836" max="2836" width="16.19921875" customWidth="1"/>
    <col min="2837" max="2837" width="13.19921875" bestFit="1" customWidth="1"/>
    <col min="3068" max="3068" width="12.796875" customWidth="1"/>
    <col min="3069" max="3069" width="9.296875" customWidth="1"/>
    <col min="3070" max="3075" width="11.19921875" customWidth="1"/>
    <col min="3076" max="3076" width="3.296875" customWidth="1"/>
    <col min="3077" max="3077" width="22.296875" customWidth="1"/>
    <col min="3078" max="3078" width="10.296875" customWidth="1"/>
    <col min="3079" max="3079" width="9.296875" customWidth="1"/>
    <col min="3080" max="3080" width="10" customWidth="1"/>
    <col min="3081" max="3081" width="43.69921875" customWidth="1"/>
    <col min="3082" max="3082" width="28.5" customWidth="1"/>
    <col min="3083" max="3083" width="45.19921875" customWidth="1"/>
    <col min="3084" max="3084" width="10.69921875" customWidth="1"/>
    <col min="3085" max="3085" width="13.796875" bestFit="1" customWidth="1"/>
    <col min="3086" max="3086" width="18.5" bestFit="1" customWidth="1"/>
    <col min="3087" max="3087" width="18.5" customWidth="1"/>
    <col min="3088" max="3088" width="18.5" bestFit="1" customWidth="1"/>
    <col min="3089" max="3089" width="18.5" customWidth="1"/>
    <col min="3090" max="3090" width="18.5" bestFit="1" customWidth="1"/>
    <col min="3091" max="3091" width="8.5" customWidth="1"/>
    <col min="3092" max="3092" width="16.19921875" customWidth="1"/>
    <col min="3093" max="3093" width="13.19921875" bestFit="1" customWidth="1"/>
    <col min="3324" max="3324" width="12.796875" customWidth="1"/>
    <col min="3325" max="3325" width="9.296875" customWidth="1"/>
    <col min="3326" max="3331" width="11.19921875" customWidth="1"/>
    <col min="3332" max="3332" width="3.296875" customWidth="1"/>
    <col min="3333" max="3333" width="22.296875" customWidth="1"/>
    <col min="3334" max="3334" width="10.296875" customWidth="1"/>
    <col min="3335" max="3335" width="9.296875" customWidth="1"/>
    <col min="3336" max="3336" width="10" customWidth="1"/>
    <col min="3337" max="3337" width="43.69921875" customWidth="1"/>
    <col min="3338" max="3338" width="28.5" customWidth="1"/>
    <col min="3339" max="3339" width="45.19921875" customWidth="1"/>
    <col min="3340" max="3340" width="10.69921875" customWidth="1"/>
    <col min="3341" max="3341" width="13.796875" bestFit="1" customWidth="1"/>
    <col min="3342" max="3342" width="18.5" bestFit="1" customWidth="1"/>
    <col min="3343" max="3343" width="18.5" customWidth="1"/>
    <col min="3344" max="3344" width="18.5" bestFit="1" customWidth="1"/>
    <col min="3345" max="3345" width="18.5" customWidth="1"/>
    <col min="3346" max="3346" width="18.5" bestFit="1" customWidth="1"/>
    <col min="3347" max="3347" width="8.5" customWidth="1"/>
    <col min="3348" max="3348" width="16.19921875" customWidth="1"/>
    <col min="3349" max="3349" width="13.19921875" bestFit="1" customWidth="1"/>
    <col min="3580" max="3580" width="12.796875" customWidth="1"/>
    <col min="3581" max="3581" width="9.296875" customWidth="1"/>
    <col min="3582" max="3587" width="11.19921875" customWidth="1"/>
    <col min="3588" max="3588" width="3.296875" customWidth="1"/>
    <col min="3589" max="3589" width="22.296875" customWidth="1"/>
    <col min="3590" max="3590" width="10.296875" customWidth="1"/>
    <col min="3591" max="3591" width="9.296875" customWidth="1"/>
    <col min="3592" max="3592" width="10" customWidth="1"/>
    <col min="3593" max="3593" width="43.69921875" customWidth="1"/>
    <col min="3594" max="3594" width="28.5" customWidth="1"/>
    <col min="3595" max="3595" width="45.19921875" customWidth="1"/>
    <col min="3596" max="3596" width="10.69921875" customWidth="1"/>
    <col min="3597" max="3597" width="13.796875" bestFit="1" customWidth="1"/>
    <col min="3598" max="3598" width="18.5" bestFit="1" customWidth="1"/>
    <col min="3599" max="3599" width="18.5" customWidth="1"/>
    <col min="3600" max="3600" width="18.5" bestFit="1" customWidth="1"/>
    <col min="3601" max="3601" width="18.5" customWidth="1"/>
    <col min="3602" max="3602" width="18.5" bestFit="1" customWidth="1"/>
    <col min="3603" max="3603" width="8.5" customWidth="1"/>
    <col min="3604" max="3604" width="16.19921875" customWidth="1"/>
    <col min="3605" max="3605" width="13.19921875" bestFit="1" customWidth="1"/>
    <col min="3836" max="3836" width="12.796875" customWidth="1"/>
    <col min="3837" max="3837" width="9.296875" customWidth="1"/>
    <col min="3838" max="3843" width="11.19921875" customWidth="1"/>
    <col min="3844" max="3844" width="3.296875" customWidth="1"/>
    <col min="3845" max="3845" width="22.296875" customWidth="1"/>
    <col min="3846" max="3846" width="10.296875" customWidth="1"/>
    <col min="3847" max="3847" width="9.296875" customWidth="1"/>
    <col min="3848" max="3848" width="10" customWidth="1"/>
    <col min="3849" max="3849" width="43.69921875" customWidth="1"/>
    <col min="3850" max="3850" width="28.5" customWidth="1"/>
    <col min="3851" max="3851" width="45.19921875" customWidth="1"/>
    <col min="3852" max="3852" width="10.69921875" customWidth="1"/>
    <col min="3853" max="3853" width="13.796875" bestFit="1" customWidth="1"/>
    <col min="3854" max="3854" width="18.5" bestFit="1" customWidth="1"/>
    <col min="3855" max="3855" width="18.5" customWidth="1"/>
    <col min="3856" max="3856" width="18.5" bestFit="1" customWidth="1"/>
    <col min="3857" max="3857" width="18.5" customWidth="1"/>
    <col min="3858" max="3858" width="18.5" bestFit="1" customWidth="1"/>
    <col min="3859" max="3859" width="8.5" customWidth="1"/>
    <col min="3860" max="3860" width="16.19921875" customWidth="1"/>
    <col min="3861" max="3861" width="13.19921875" bestFit="1" customWidth="1"/>
    <col min="4092" max="4092" width="12.796875" customWidth="1"/>
    <col min="4093" max="4093" width="9.296875" customWidth="1"/>
    <col min="4094" max="4099" width="11.19921875" customWidth="1"/>
    <col min="4100" max="4100" width="3.296875" customWidth="1"/>
    <col min="4101" max="4101" width="22.296875" customWidth="1"/>
    <col min="4102" max="4102" width="10.296875" customWidth="1"/>
    <col min="4103" max="4103" width="9.296875" customWidth="1"/>
    <col min="4104" max="4104" width="10" customWidth="1"/>
    <col min="4105" max="4105" width="43.69921875" customWidth="1"/>
    <col min="4106" max="4106" width="28.5" customWidth="1"/>
    <col min="4107" max="4107" width="45.19921875" customWidth="1"/>
    <col min="4108" max="4108" width="10.69921875" customWidth="1"/>
    <col min="4109" max="4109" width="13.796875" bestFit="1" customWidth="1"/>
    <col min="4110" max="4110" width="18.5" bestFit="1" customWidth="1"/>
    <col min="4111" max="4111" width="18.5" customWidth="1"/>
    <col min="4112" max="4112" width="18.5" bestFit="1" customWidth="1"/>
    <col min="4113" max="4113" width="18.5" customWidth="1"/>
    <col min="4114" max="4114" width="18.5" bestFit="1" customWidth="1"/>
    <col min="4115" max="4115" width="8.5" customWidth="1"/>
    <col min="4116" max="4116" width="16.19921875" customWidth="1"/>
    <col min="4117" max="4117" width="13.19921875" bestFit="1" customWidth="1"/>
    <col min="4348" max="4348" width="12.796875" customWidth="1"/>
    <col min="4349" max="4349" width="9.296875" customWidth="1"/>
    <col min="4350" max="4355" width="11.19921875" customWidth="1"/>
    <col min="4356" max="4356" width="3.296875" customWidth="1"/>
    <col min="4357" max="4357" width="22.296875" customWidth="1"/>
    <col min="4358" max="4358" width="10.296875" customWidth="1"/>
    <col min="4359" max="4359" width="9.296875" customWidth="1"/>
    <col min="4360" max="4360" width="10" customWidth="1"/>
    <col min="4361" max="4361" width="43.69921875" customWidth="1"/>
    <col min="4362" max="4362" width="28.5" customWidth="1"/>
    <col min="4363" max="4363" width="45.19921875" customWidth="1"/>
    <col min="4364" max="4364" width="10.69921875" customWidth="1"/>
    <col min="4365" max="4365" width="13.796875" bestFit="1" customWidth="1"/>
    <col min="4366" max="4366" width="18.5" bestFit="1" customWidth="1"/>
    <col min="4367" max="4367" width="18.5" customWidth="1"/>
    <col min="4368" max="4368" width="18.5" bestFit="1" customWidth="1"/>
    <col min="4369" max="4369" width="18.5" customWidth="1"/>
    <col min="4370" max="4370" width="18.5" bestFit="1" customWidth="1"/>
    <col min="4371" max="4371" width="8.5" customWidth="1"/>
    <col min="4372" max="4372" width="16.19921875" customWidth="1"/>
    <col min="4373" max="4373" width="13.19921875" bestFit="1" customWidth="1"/>
    <col min="4604" max="4604" width="12.796875" customWidth="1"/>
    <col min="4605" max="4605" width="9.296875" customWidth="1"/>
    <col min="4606" max="4611" width="11.19921875" customWidth="1"/>
    <col min="4612" max="4612" width="3.296875" customWidth="1"/>
    <col min="4613" max="4613" width="22.296875" customWidth="1"/>
    <col min="4614" max="4614" width="10.296875" customWidth="1"/>
    <col min="4615" max="4615" width="9.296875" customWidth="1"/>
    <col min="4616" max="4616" width="10" customWidth="1"/>
    <col min="4617" max="4617" width="43.69921875" customWidth="1"/>
    <col min="4618" max="4618" width="28.5" customWidth="1"/>
    <col min="4619" max="4619" width="45.19921875" customWidth="1"/>
    <col min="4620" max="4620" width="10.69921875" customWidth="1"/>
    <col min="4621" max="4621" width="13.796875" bestFit="1" customWidth="1"/>
    <col min="4622" max="4622" width="18.5" bestFit="1" customWidth="1"/>
    <col min="4623" max="4623" width="18.5" customWidth="1"/>
    <col min="4624" max="4624" width="18.5" bestFit="1" customWidth="1"/>
    <col min="4625" max="4625" width="18.5" customWidth="1"/>
    <col min="4626" max="4626" width="18.5" bestFit="1" customWidth="1"/>
    <col min="4627" max="4627" width="8.5" customWidth="1"/>
    <col min="4628" max="4628" width="16.19921875" customWidth="1"/>
    <col min="4629" max="4629" width="13.19921875" bestFit="1" customWidth="1"/>
    <col min="4860" max="4860" width="12.796875" customWidth="1"/>
    <col min="4861" max="4861" width="9.296875" customWidth="1"/>
    <col min="4862" max="4867" width="11.19921875" customWidth="1"/>
    <col min="4868" max="4868" width="3.296875" customWidth="1"/>
    <col min="4869" max="4869" width="22.296875" customWidth="1"/>
    <col min="4870" max="4870" width="10.296875" customWidth="1"/>
    <col min="4871" max="4871" width="9.296875" customWidth="1"/>
    <col min="4872" max="4872" width="10" customWidth="1"/>
    <col min="4873" max="4873" width="43.69921875" customWidth="1"/>
    <col min="4874" max="4874" width="28.5" customWidth="1"/>
    <col min="4875" max="4875" width="45.19921875" customWidth="1"/>
    <col min="4876" max="4876" width="10.69921875" customWidth="1"/>
    <col min="4877" max="4877" width="13.796875" bestFit="1" customWidth="1"/>
    <col min="4878" max="4878" width="18.5" bestFit="1" customWidth="1"/>
    <col min="4879" max="4879" width="18.5" customWidth="1"/>
    <col min="4880" max="4880" width="18.5" bestFit="1" customWidth="1"/>
    <col min="4881" max="4881" width="18.5" customWidth="1"/>
    <col min="4882" max="4882" width="18.5" bestFit="1" customWidth="1"/>
    <col min="4883" max="4883" width="8.5" customWidth="1"/>
    <col min="4884" max="4884" width="16.19921875" customWidth="1"/>
    <col min="4885" max="4885" width="13.19921875" bestFit="1" customWidth="1"/>
    <col min="5116" max="5116" width="12.796875" customWidth="1"/>
    <col min="5117" max="5117" width="9.296875" customWidth="1"/>
    <col min="5118" max="5123" width="11.19921875" customWidth="1"/>
    <col min="5124" max="5124" width="3.296875" customWidth="1"/>
    <col min="5125" max="5125" width="22.296875" customWidth="1"/>
    <col min="5126" max="5126" width="10.296875" customWidth="1"/>
    <col min="5127" max="5127" width="9.296875" customWidth="1"/>
    <col min="5128" max="5128" width="10" customWidth="1"/>
    <col min="5129" max="5129" width="43.69921875" customWidth="1"/>
    <col min="5130" max="5130" width="28.5" customWidth="1"/>
    <col min="5131" max="5131" width="45.19921875" customWidth="1"/>
    <col min="5132" max="5132" width="10.69921875" customWidth="1"/>
    <col min="5133" max="5133" width="13.796875" bestFit="1" customWidth="1"/>
    <col min="5134" max="5134" width="18.5" bestFit="1" customWidth="1"/>
    <col min="5135" max="5135" width="18.5" customWidth="1"/>
    <col min="5136" max="5136" width="18.5" bestFit="1" customWidth="1"/>
    <col min="5137" max="5137" width="18.5" customWidth="1"/>
    <col min="5138" max="5138" width="18.5" bestFit="1" customWidth="1"/>
    <col min="5139" max="5139" width="8.5" customWidth="1"/>
    <col min="5140" max="5140" width="16.19921875" customWidth="1"/>
    <col min="5141" max="5141" width="13.19921875" bestFit="1" customWidth="1"/>
    <col min="5372" max="5372" width="12.796875" customWidth="1"/>
    <col min="5373" max="5373" width="9.296875" customWidth="1"/>
    <col min="5374" max="5379" width="11.19921875" customWidth="1"/>
    <col min="5380" max="5380" width="3.296875" customWidth="1"/>
    <col min="5381" max="5381" width="22.296875" customWidth="1"/>
    <col min="5382" max="5382" width="10.296875" customWidth="1"/>
    <col min="5383" max="5383" width="9.296875" customWidth="1"/>
    <col min="5384" max="5384" width="10" customWidth="1"/>
    <col min="5385" max="5385" width="43.69921875" customWidth="1"/>
    <col min="5386" max="5386" width="28.5" customWidth="1"/>
    <col min="5387" max="5387" width="45.19921875" customWidth="1"/>
    <col min="5388" max="5388" width="10.69921875" customWidth="1"/>
    <col min="5389" max="5389" width="13.796875" bestFit="1" customWidth="1"/>
    <col min="5390" max="5390" width="18.5" bestFit="1" customWidth="1"/>
    <col min="5391" max="5391" width="18.5" customWidth="1"/>
    <col min="5392" max="5392" width="18.5" bestFit="1" customWidth="1"/>
    <col min="5393" max="5393" width="18.5" customWidth="1"/>
    <col min="5394" max="5394" width="18.5" bestFit="1" customWidth="1"/>
    <col min="5395" max="5395" width="8.5" customWidth="1"/>
    <col min="5396" max="5396" width="16.19921875" customWidth="1"/>
    <col min="5397" max="5397" width="13.19921875" bestFit="1" customWidth="1"/>
    <col min="5628" max="5628" width="12.796875" customWidth="1"/>
    <col min="5629" max="5629" width="9.296875" customWidth="1"/>
    <col min="5630" max="5635" width="11.19921875" customWidth="1"/>
    <col min="5636" max="5636" width="3.296875" customWidth="1"/>
    <col min="5637" max="5637" width="22.296875" customWidth="1"/>
    <col min="5638" max="5638" width="10.296875" customWidth="1"/>
    <col min="5639" max="5639" width="9.296875" customWidth="1"/>
    <col min="5640" max="5640" width="10" customWidth="1"/>
    <col min="5641" max="5641" width="43.69921875" customWidth="1"/>
    <col min="5642" max="5642" width="28.5" customWidth="1"/>
    <col min="5643" max="5643" width="45.19921875" customWidth="1"/>
    <col min="5644" max="5644" width="10.69921875" customWidth="1"/>
    <col min="5645" max="5645" width="13.796875" bestFit="1" customWidth="1"/>
    <col min="5646" max="5646" width="18.5" bestFit="1" customWidth="1"/>
    <col min="5647" max="5647" width="18.5" customWidth="1"/>
    <col min="5648" max="5648" width="18.5" bestFit="1" customWidth="1"/>
    <col min="5649" max="5649" width="18.5" customWidth="1"/>
    <col min="5650" max="5650" width="18.5" bestFit="1" customWidth="1"/>
    <col min="5651" max="5651" width="8.5" customWidth="1"/>
    <col min="5652" max="5652" width="16.19921875" customWidth="1"/>
    <col min="5653" max="5653" width="13.19921875" bestFit="1" customWidth="1"/>
    <col min="5884" max="5884" width="12.796875" customWidth="1"/>
    <col min="5885" max="5885" width="9.296875" customWidth="1"/>
    <col min="5886" max="5891" width="11.19921875" customWidth="1"/>
    <col min="5892" max="5892" width="3.296875" customWidth="1"/>
    <col min="5893" max="5893" width="22.296875" customWidth="1"/>
    <col min="5894" max="5894" width="10.296875" customWidth="1"/>
    <col min="5895" max="5895" width="9.296875" customWidth="1"/>
    <col min="5896" max="5896" width="10" customWidth="1"/>
    <col min="5897" max="5897" width="43.69921875" customWidth="1"/>
    <col min="5898" max="5898" width="28.5" customWidth="1"/>
    <col min="5899" max="5899" width="45.19921875" customWidth="1"/>
    <col min="5900" max="5900" width="10.69921875" customWidth="1"/>
    <col min="5901" max="5901" width="13.796875" bestFit="1" customWidth="1"/>
    <col min="5902" max="5902" width="18.5" bestFit="1" customWidth="1"/>
    <col min="5903" max="5903" width="18.5" customWidth="1"/>
    <col min="5904" max="5904" width="18.5" bestFit="1" customWidth="1"/>
    <col min="5905" max="5905" width="18.5" customWidth="1"/>
    <col min="5906" max="5906" width="18.5" bestFit="1" customWidth="1"/>
    <col min="5907" max="5907" width="8.5" customWidth="1"/>
    <col min="5908" max="5908" width="16.19921875" customWidth="1"/>
    <col min="5909" max="5909" width="13.19921875" bestFit="1" customWidth="1"/>
    <col min="6140" max="6140" width="12.796875" customWidth="1"/>
    <col min="6141" max="6141" width="9.296875" customWidth="1"/>
    <col min="6142" max="6147" width="11.19921875" customWidth="1"/>
    <col min="6148" max="6148" width="3.296875" customWidth="1"/>
    <col min="6149" max="6149" width="22.296875" customWidth="1"/>
    <col min="6150" max="6150" width="10.296875" customWidth="1"/>
    <col min="6151" max="6151" width="9.296875" customWidth="1"/>
    <col min="6152" max="6152" width="10" customWidth="1"/>
    <col min="6153" max="6153" width="43.69921875" customWidth="1"/>
    <col min="6154" max="6154" width="28.5" customWidth="1"/>
    <col min="6155" max="6155" width="45.19921875" customWidth="1"/>
    <col min="6156" max="6156" width="10.69921875" customWidth="1"/>
    <col min="6157" max="6157" width="13.796875" bestFit="1" customWidth="1"/>
    <col min="6158" max="6158" width="18.5" bestFit="1" customWidth="1"/>
    <col min="6159" max="6159" width="18.5" customWidth="1"/>
    <col min="6160" max="6160" width="18.5" bestFit="1" customWidth="1"/>
    <col min="6161" max="6161" width="18.5" customWidth="1"/>
    <col min="6162" max="6162" width="18.5" bestFit="1" customWidth="1"/>
    <col min="6163" max="6163" width="8.5" customWidth="1"/>
    <col min="6164" max="6164" width="16.19921875" customWidth="1"/>
    <col min="6165" max="6165" width="13.19921875" bestFit="1" customWidth="1"/>
    <col min="6396" max="6396" width="12.796875" customWidth="1"/>
    <col min="6397" max="6397" width="9.296875" customWidth="1"/>
    <col min="6398" max="6403" width="11.19921875" customWidth="1"/>
    <col min="6404" max="6404" width="3.296875" customWidth="1"/>
    <col min="6405" max="6405" width="22.296875" customWidth="1"/>
    <col min="6406" max="6406" width="10.296875" customWidth="1"/>
    <col min="6407" max="6407" width="9.296875" customWidth="1"/>
    <col min="6408" max="6408" width="10" customWidth="1"/>
    <col min="6409" max="6409" width="43.69921875" customWidth="1"/>
    <col min="6410" max="6410" width="28.5" customWidth="1"/>
    <col min="6411" max="6411" width="45.19921875" customWidth="1"/>
    <col min="6412" max="6412" width="10.69921875" customWidth="1"/>
    <col min="6413" max="6413" width="13.796875" bestFit="1" customWidth="1"/>
    <col min="6414" max="6414" width="18.5" bestFit="1" customWidth="1"/>
    <col min="6415" max="6415" width="18.5" customWidth="1"/>
    <col min="6416" max="6416" width="18.5" bestFit="1" customWidth="1"/>
    <col min="6417" max="6417" width="18.5" customWidth="1"/>
    <col min="6418" max="6418" width="18.5" bestFit="1" customWidth="1"/>
    <col min="6419" max="6419" width="8.5" customWidth="1"/>
    <col min="6420" max="6420" width="16.19921875" customWidth="1"/>
    <col min="6421" max="6421" width="13.19921875" bestFit="1" customWidth="1"/>
    <col min="6652" max="6652" width="12.796875" customWidth="1"/>
    <col min="6653" max="6653" width="9.296875" customWidth="1"/>
    <col min="6654" max="6659" width="11.19921875" customWidth="1"/>
    <col min="6660" max="6660" width="3.296875" customWidth="1"/>
    <col min="6661" max="6661" width="22.296875" customWidth="1"/>
    <col min="6662" max="6662" width="10.296875" customWidth="1"/>
    <col min="6663" max="6663" width="9.296875" customWidth="1"/>
    <col min="6664" max="6664" width="10" customWidth="1"/>
    <col min="6665" max="6665" width="43.69921875" customWidth="1"/>
    <col min="6666" max="6666" width="28.5" customWidth="1"/>
    <col min="6667" max="6667" width="45.19921875" customWidth="1"/>
    <col min="6668" max="6668" width="10.69921875" customWidth="1"/>
    <col min="6669" max="6669" width="13.796875" bestFit="1" customWidth="1"/>
    <col min="6670" max="6670" width="18.5" bestFit="1" customWidth="1"/>
    <col min="6671" max="6671" width="18.5" customWidth="1"/>
    <col min="6672" max="6672" width="18.5" bestFit="1" customWidth="1"/>
    <col min="6673" max="6673" width="18.5" customWidth="1"/>
    <col min="6674" max="6674" width="18.5" bestFit="1" customWidth="1"/>
    <col min="6675" max="6675" width="8.5" customWidth="1"/>
    <col min="6676" max="6676" width="16.19921875" customWidth="1"/>
    <col min="6677" max="6677" width="13.19921875" bestFit="1" customWidth="1"/>
    <col min="6908" max="6908" width="12.796875" customWidth="1"/>
    <col min="6909" max="6909" width="9.296875" customWidth="1"/>
    <col min="6910" max="6915" width="11.19921875" customWidth="1"/>
    <col min="6916" max="6916" width="3.296875" customWidth="1"/>
    <col min="6917" max="6917" width="22.296875" customWidth="1"/>
    <col min="6918" max="6918" width="10.296875" customWidth="1"/>
    <col min="6919" max="6919" width="9.296875" customWidth="1"/>
    <col min="6920" max="6920" width="10" customWidth="1"/>
    <col min="6921" max="6921" width="43.69921875" customWidth="1"/>
    <col min="6922" max="6922" width="28.5" customWidth="1"/>
    <col min="6923" max="6923" width="45.19921875" customWidth="1"/>
    <col min="6924" max="6924" width="10.69921875" customWidth="1"/>
    <col min="6925" max="6925" width="13.796875" bestFit="1" customWidth="1"/>
    <col min="6926" max="6926" width="18.5" bestFit="1" customWidth="1"/>
    <col min="6927" max="6927" width="18.5" customWidth="1"/>
    <col min="6928" max="6928" width="18.5" bestFit="1" customWidth="1"/>
    <col min="6929" max="6929" width="18.5" customWidth="1"/>
    <col min="6930" max="6930" width="18.5" bestFit="1" customWidth="1"/>
    <col min="6931" max="6931" width="8.5" customWidth="1"/>
    <col min="6932" max="6932" width="16.19921875" customWidth="1"/>
    <col min="6933" max="6933" width="13.19921875" bestFit="1" customWidth="1"/>
    <col min="7164" max="7164" width="12.796875" customWidth="1"/>
    <col min="7165" max="7165" width="9.296875" customWidth="1"/>
    <col min="7166" max="7171" width="11.19921875" customWidth="1"/>
    <col min="7172" max="7172" width="3.296875" customWidth="1"/>
    <col min="7173" max="7173" width="22.296875" customWidth="1"/>
    <col min="7174" max="7174" width="10.296875" customWidth="1"/>
    <col min="7175" max="7175" width="9.296875" customWidth="1"/>
    <col min="7176" max="7176" width="10" customWidth="1"/>
    <col min="7177" max="7177" width="43.69921875" customWidth="1"/>
    <col min="7178" max="7178" width="28.5" customWidth="1"/>
    <col min="7179" max="7179" width="45.19921875" customWidth="1"/>
    <col min="7180" max="7180" width="10.69921875" customWidth="1"/>
    <col min="7181" max="7181" width="13.796875" bestFit="1" customWidth="1"/>
    <col min="7182" max="7182" width="18.5" bestFit="1" customWidth="1"/>
    <col min="7183" max="7183" width="18.5" customWidth="1"/>
    <col min="7184" max="7184" width="18.5" bestFit="1" customWidth="1"/>
    <col min="7185" max="7185" width="18.5" customWidth="1"/>
    <col min="7186" max="7186" width="18.5" bestFit="1" customWidth="1"/>
    <col min="7187" max="7187" width="8.5" customWidth="1"/>
    <col min="7188" max="7188" width="16.19921875" customWidth="1"/>
    <col min="7189" max="7189" width="13.19921875" bestFit="1" customWidth="1"/>
    <col min="7420" max="7420" width="12.796875" customWidth="1"/>
    <col min="7421" max="7421" width="9.296875" customWidth="1"/>
    <col min="7422" max="7427" width="11.19921875" customWidth="1"/>
    <col min="7428" max="7428" width="3.296875" customWidth="1"/>
    <col min="7429" max="7429" width="22.296875" customWidth="1"/>
    <col min="7430" max="7430" width="10.296875" customWidth="1"/>
    <col min="7431" max="7431" width="9.296875" customWidth="1"/>
    <col min="7432" max="7432" width="10" customWidth="1"/>
    <col min="7433" max="7433" width="43.69921875" customWidth="1"/>
    <col min="7434" max="7434" width="28.5" customWidth="1"/>
    <col min="7435" max="7435" width="45.19921875" customWidth="1"/>
    <col min="7436" max="7436" width="10.69921875" customWidth="1"/>
    <col min="7437" max="7437" width="13.796875" bestFit="1" customWidth="1"/>
    <col min="7438" max="7438" width="18.5" bestFit="1" customWidth="1"/>
    <col min="7439" max="7439" width="18.5" customWidth="1"/>
    <col min="7440" max="7440" width="18.5" bestFit="1" customWidth="1"/>
    <col min="7441" max="7441" width="18.5" customWidth="1"/>
    <col min="7442" max="7442" width="18.5" bestFit="1" customWidth="1"/>
    <col min="7443" max="7443" width="8.5" customWidth="1"/>
    <col min="7444" max="7444" width="16.19921875" customWidth="1"/>
    <col min="7445" max="7445" width="13.19921875" bestFit="1" customWidth="1"/>
    <col min="7676" max="7676" width="12.796875" customWidth="1"/>
    <col min="7677" max="7677" width="9.296875" customWidth="1"/>
    <col min="7678" max="7683" width="11.19921875" customWidth="1"/>
    <col min="7684" max="7684" width="3.296875" customWidth="1"/>
    <col min="7685" max="7685" width="22.296875" customWidth="1"/>
    <col min="7686" max="7686" width="10.296875" customWidth="1"/>
    <col min="7687" max="7687" width="9.296875" customWidth="1"/>
    <col min="7688" max="7688" width="10" customWidth="1"/>
    <col min="7689" max="7689" width="43.69921875" customWidth="1"/>
    <col min="7690" max="7690" width="28.5" customWidth="1"/>
    <col min="7691" max="7691" width="45.19921875" customWidth="1"/>
    <col min="7692" max="7692" width="10.69921875" customWidth="1"/>
    <col min="7693" max="7693" width="13.796875" bestFit="1" customWidth="1"/>
    <col min="7694" max="7694" width="18.5" bestFit="1" customWidth="1"/>
    <col min="7695" max="7695" width="18.5" customWidth="1"/>
    <col min="7696" max="7696" width="18.5" bestFit="1" customWidth="1"/>
    <col min="7697" max="7697" width="18.5" customWidth="1"/>
    <col min="7698" max="7698" width="18.5" bestFit="1" customWidth="1"/>
    <col min="7699" max="7699" width="8.5" customWidth="1"/>
    <col min="7700" max="7700" width="16.19921875" customWidth="1"/>
    <col min="7701" max="7701" width="13.19921875" bestFit="1" customWidth="1"/>
    <col min="7932" max="7932" width="12.796875" customWidth="1"/>
    <col min="7933" max="7933" width="9.296875" customWidth="1"/>
    <col min="7934" max="7939" width="11.19921875" customWidth="1"/>
    <col min="7940" max="7940" width="3.296875" customWidth="1"/>
    <col min="7941" max="7941" width="22.296875" customWidth="1"/>
    <col min="7942" max="7942" width="10.296875" customWidth="1"/>
    <col min="7943" max="7943" width="9.296875" customWidth="1"/>
    <col min="7944" max="7944" width="10" customWidth="1"/>
    <col min="7945" max="7945" width="43.69921875" customWidth="1"/>
    <col min="7946" max="7946" width="28.5" customWidth="1"/>
    <col min="7947" max="7947" width="45.19921875" customWidth="1"/>
    <col min="7948" max="7948" width="10.69921875" customWidth="1"/>
    <col min="7949" max="7949" width="13.796875" bestFit="1" customWidth="1"/>
    <col min="7950" max="7950" width="18.5" bestFit="1" customWidth="1"/>
    <col min="7951" max="7951" width="18.5" customWidth="1"/>
    <col min="7952" max="7952" width="18.5" bestFit="1" customWidth="1"/>
    <col min="7953" max="7953" width="18.5" customWidth="1"/>
    <col min="7954" max="7954" width="18.5" bestFit="1" customWidth="1"/>
    <col min="7955" max="7955" width="8.5" customWidth="1"/>
    <col min="7956" max="7956" width="16.19921875" customWidth="1"/>
    <col min="7957" max="7957" width="13.19921875" bestFit="1" customWidth="1"/>
    <col min="8188" max="8188" width="12.796875" customWidth="1"/>
    <col min="8189" max="8189" width="9.296875" customWidth="1"/>
    <col min="8190" max="8195" width="11.19921875" customWidth="1"/>
    <col min="8196" max="8196" width="3.296875" customWidth="1"/>
    <col min="8197" max="8197" width="22.296875" customWidth="1"/>
    <col min="8198" max="8198" width="10.296875" customWidth="1"/>
    <col min="8199" max="8199" width="9.296875" customWidth="1"/>
    <col min="8200" max="8200" width="10" customWidth="1"/>
    <col min="8201" max="8201" width="43.69921875" customWidth="1"/>
    <col min="8202" max="8202" width="28.5" customWidth="1"/>
    <col min="8203" max="8203" width="45.19921875" customWidth="1"/>
    <col min="8204" max="8204" width="10.69921875" customWidth="1"/>
    <col min="8205" max="8205" width="13.796875" bestFit="1" customWidth="1"/>
    <col min="8206" max="8206" width="18.5" bestFit="1" customWidth="1"/>
    <col min="8207" max="8207" width="18.5" customWidth="1"/>
    <col min="8208" max="8208" width="18.5" bestFit="1" customWidth="1"/>
    <col min="8209" max="8209" width="18.5" customWidth="1"/>
    <col min="8210" max="8210" width="18.5" bestFit="1" customWidth="1"/>
    <col min="8211" max="8211" width="8.5" customWidth="1"/>
    <col min="8212" max="8212" width="16.19921875" customWidth="1"/>
    <col min="8213" max="8213" width="13.19921875" bestFit="1" customWidth="1"/>
    <col min="8444" max="8444" width="12.796875" customWidth="1"/>
    <col min="8445" max="8445" width="9.296875" customWidth="1"/>
    <col min="8446" max="8451" width="11.19921875" customWidth="1"/>
    <col min="8452" max="8452" width="3.296875" customWidth="1"/>
    <col min="8453" max="8453" width="22.296875" customWidth="1"/>
    <col min="8454" max="8454" width="10.296875" customWidth="1"/>
    <col min="8455" max="8455" width="9.296875" customWidth="1"/>
    <col min="8456" max="8456" width="10" customWidth="1"/>
    <col min="8457" max="8457" width="43.69921875" customWidth="1"/>
    <col min="8458" max="8458" width="28.5" customWidth="1"/>
    <col min="8459" max="8459" width="45.19921875" customWidth="1"/>
    <col min="8460" max="8460" width="10.69921875" customWidth="1"/>
    <col min="8461" max="8461" width="13.796875" bestFit="1" customWidth="1"/>
    <col min="8462" max="8462" width="18.5" bestFit="1" customWidth="1"/>
    <col min="8463" max="8463" width="18.5" customWidth="1"/>
    <col min="8464" max="8464" width="18.5" bestFit="1" customWidth="1"/>
    <col min="8465" max="8465" width="18.5" customWidth="1"/>
    <col min="8466" max="8466" width="18.5" bestFit="1" customWidth="1"/>
    <col min="8467" max="8467" width="8.5" customWidth="1"/>
    <col min="8468" max="8468" width="16.19921875" customWidth="1"/>
    <col min="8469" max="8469" width="13.19921875" bestFit="1" customWidth="1"/>
    <col min="8700" max="8700" width="12.796875" customWidth="1"/>
    <col min="8701" max="8701" width="9.296875" customWidth="1"/>
    <col min="8702" max="8707" width="11.19921875" customWidth="1"/>
    <col min="8708" max="8708" width="3.296875" customWidth="1"/>
    <col min="8709" max="8709" width="22.296875" customWidth="1"/>
    <col min="8710" max="8710" width="10.296875" customWidth="1"/>
    <col min="8711" max="8711" width="9.296875" customWidth="1"/>
    <col min="8712" max="8712" width="10" customWidth="1"/>
    <col min="8713" max="8713" width="43.69921875" customWidth="1"/>
    <col min="8714" max="8714" width="28.5" customWidth="1"/>
    <col min="8715" max="8715" width="45.19921875" customWidth="1"/>
    <col min="8716" max="8716" width="10.69921875" customWidth="1"/>
    <col min="8717" max="8717" width="13.796875" bestFit="1" customWidth="1"/>
    <col min="8718" max="8718" width="18.5" bestFit="1" customWidth="1"/>
    <col min="8719" max="8719" width="18.5" customWidth="1"/>
    <col min="8720" max="8720" width="18.5" bestFit="1" customWidth="1"/>
    <col min="8721" max="8721" width="18.5" customWidth="1"/>
    <col min="8722" max="8722" width="18.5" bestFit="1" customWidth="1"/>
    <col min="8723" max="8723" width="8.5" customWidth="1"/>
    <col min="8724" max="8724" width="16.19921875" customWidth="1"/>
    <col min="8725" max="8725" width="13.19921875" bestFit="1" customWidth="1"/>
    <col min="8956" max="8956" width="12.796875" customWidth="1"/>
    <col min="8957" max="8957" width="9.296875" customWidth="1"/>
    <col min="8958" max="8963" width="11.19921875" customWidth="1"/>
    <col min="8964" max="8964" width="3.296875" customWidth="1"/>
    <col min="8965" max="8965" width="22.296875" customWidth="1"/>
    <col min="8966" max="8966" width="10.296875" customWidth="1"/>
    <col min="8967" max="8967" width="9.296875" customWidth="1"/>
    <col min="8968" max="8968" width="10" customWidth="1"/>
    <col min="8969" max="8969" width="43.69921875" customWidth="1"/>
    <col min="8970" max="8970" width="28.5" customWidth="1"/>
    <col min="8971" max="8971" width="45.19921875" customWidth="1"/>
    <col min="8972" max="8972" width="10.69921875" customWidth="1"/>
    <col min="8973" max="8973" width="13.796875" bestFit="1" customWidth="1"/>
    <col min="8974" max="8974" width="18.5" bestFit="1" customWidth="1"/>
    <col min="8975" max="8975" width="18.5" customWidth="1"/>
    <col min="8976" max="8976" width="18.5" bestFit="1" customWidth="1"/>
    <col min="8977" max="8977" width="18.5" customWidth="1"/>
    <col min="8978" max="8978" width="18.5" bestFit="1" customWidth="1"/>
    <col min="8979" max="8979" width="8.5" customWidth="1"/>
    <col min="8980" max="8980" width="16.19921875" customWidth="1"/>
    <col min="8981" max="8981" width="13.19921875" bestFit="1" customWidth="1"/>
    <col min="9212" max="9212" width="12.796875" customWidth="1"/>
    <col min="9213" max="9213" width="9.296875" customWidth="1"/>
    <col min="9214" max="9219" width="11.19921875" customWidth="1"/>
    <col min="9220" max="9220" width="3.296875" customWidth="1"/>
    <col min="9221" max="9221" width="22.296875" customWidth="1"/>
    <col min="9222" max="9222" width="10.296875" customWidth="1"/>
    <col min="9223" max="9223" width="9.296875" customWidth="1"/>
    <col min="9224" max="9224" width="10" customWidth="1"/>
    <col min="9225" max="9225" width="43.69921875" customWidth="1"/>
    <col min="9226" max="9226" width="28.5" customWidth="1"/>
    <col min="9227" max="9227" width="45.19921875" customWidth="1"/>
    <col min="9228" max="9228" width="10.69921875" customWidth="1"/>
    <col min="9229" max="9229" width="13.796875" bestFit="1" customWidth="1"/>
    <col min="9230" max="9230" width="18.5" bestFit="1" customWidth="1"/>
    <col min="9231" max="9231" width="18.5" customWidth="1"/>
    <col min="9232" max="9232" width="18.5" bestFit="1" customWidth="1"/>
    <col min="9233" max="9233" width="18.5" customWidth="1"/>
    <col min="9234" max="9234" width="18.5" bestFit="1" customWidth="1"/>
    <col min="9235" max="9235" width="8.5" customWidth="1"/>
    <col min="9236" max="9236" width="16.19921875" customWidth="1"/>
    <col min="9237" max="9237" width="13.19921875" bestFit="1" customWidth="1"/>
    <col min="9468" max="9468" width="12.796875" customWidth="1"/>
    <col min="9469" max="9469" width="9.296875" customWidth="1"/>
    <col min="9470" max="9475" width="11.19921875" customWidth="1"/>
    <col min="9476" max="9476" width="3.296875" customWidth="1"/>
    <col min="9477" max="9477" width="22.296875" customWidth="1"/>
    <col min="9478" max="9478" width="10.296875" customWidth="1"/>
    <col min="9479" max="9479" width="9.296875" customWidth="1"/>
    <col min="9480" max="9480" width="10" customWidth="1"/>
    <col min="9481" max="9481" width="43.69921875" customWidth="1"/>
    <col min="9482" max="9482" width="28.5" customWidth="1"/>
    <col min="9483" max="9483" width="45.19921875" customWidth="1"/>
    <col min="9484" max="9484" width="10.69921875" customWidth="1"/>
    <col min="9485" max="9485" width="13.796875" bestFit="1" customWidth="1"/>
    <col min="9486" max="9486" width="18.5" bestFit="1" customWidth="1"/>
    <col min="9487" max="9487" width="18.5" customWidth="1"/>
    <col min="9488" max="9488" width="18.5" bestFit="1" customWidth="1"/>
    <col min="9489" max="9489" width="18.5" customWidth="1"/>
    <col min="9490" max="9490" width="18.5" bestFit="1" customWidth="1"/>
    <col min="9491" max="9491" width="8.5" customWidth="1"/>
    <col min="9492" max="9492" width="16.19921875" customWidth="1"/>
    <col min="9493" max="9493" width="13.19921875" bestFit="1" customWidth="1"/>
    <col min="9724" max="9724" width="12.796875" customWidth="1"/>
    <col min="9725" max="9725" width="9.296875" customWidth="1"/>
    <col min="9726" max="9731" width="11.19921875" customWidth="1"/>
    <col min="9732" max="9732" width="3.296875" customWidth="1"/>
    <col min="9733" max="9733" width="22.296875" customWidth="1"/>
    <col min="9734" max="9734" width="10.296875" customWidth="1"/>
    <col min="9735" max="9735" width="9.296875" customWidth="1"/>
    <col min="9736" max="9736" width="10" customWidth="1"/>
    <col min="9737" max="9737" width="43.69921875" customWidth="1"/>
    <col min="9738" max="9738" width="28.5" customWidth="1"/>
    <col min="9739" max="9739" width="45.19921875" customWidth="1"/>
    <col min="9740" max="9740" width="10.69921875" customWidth="1"/>
    <col min="9741" max="9741" width="13.796875" bestFit="1" customWidth="1"/>
    <col min="9742" max="9742" width="18.5" bestFit="1" customWidth="1"/>
    <col min="9743" max="9743" width="18.5" customWidth="1"/>
    <col min="9744" max="9744" width="18.5" bestFit="1" customWidth="1"/>
    <col min="9745" max="9745" width="18.5" customWidth="1"/>
    <col min="9746" max="9746" width="18.5" bestFit="1" customWidth="1"/>
    <col min="9747" max="9747" width="8.5" customWidth="1"/>
    <col min="9748" max="9748" width="16.19921875" customWidth="1"/>
    <col min="9749" max="9749" width="13.19921875" bestFit="1" customWidth="1"/>
    <col min="9980" max="9980" width="12.796875" customWidth="1"/>
    <col min="9981" max="9981" width="9.296875" customWidth="1"/>
    <col min="9982" max="9987" width="11.19921875" customWidth="1"/>
    <col min="9988" max="9988" width="3.296875" customWidth="1"/>
    <col min="9989" max="9989" width="22.296875" customWidth="1"/>
    <col min="9990" max="9990" width="10.296875" customWidth="1"/>
    <col min="9991" max="9991" width="9.296875" customWidth="1"/>
    <col min="9992" max="9992" width="10" customWidth="1"/>
    <col min="9993" max="9993" width="43.69921875" customWidth="1"/>
    <col min="9994" max="9994" width="28.5" customWidth="1"/>
    <col min="9995" max="9995" width="45.19921875" customWidth="1"/>
    <col min="9996" max="9996" width="10.69921875" customWidth="1"/>
    <col min="9997" max="9997" width="13.796875" bestFit="1" customWidth="1"/>
    <col min="9998" max="9998" width="18.5" bestFit="1" customWidth="1"/>
    <col min="9999" max="9999" width="18.5" customWidth="1"/>
    <col min="10000" max="10000" width="18.5" bestFit="1" customWidth="1"/>
    <col min="10001" max="10001" width="18.5" customWidth="1"/>
    <col min="10002" max="10002" width="18.5" bestFit="1" customWidth="1"/>
    <col min="10003" max="10003" width="8.5" customWidth="1"/>
    <col min="10004" max="10004" width="16.19921875" customWidth="1"/>
    <col min="10005" max="10005" width="13.19921875" bestFit="1" customWidth="1"/>
    <col min="10236" max="10236" width="12.796875" customWidth="1"/>
    <col min="10237" max="10237" width="9.296875" customWidth="1"/>
    <col min="10238" max="10243" width="11.19921875" customWidth="1"/>
    <col min="10244" max="10244" width="3.296875" customWidth="1"/>
    <col min="10245" max="10245" width="22.296875" customWidth="1"/>
    <col min="10246" max="10246" width="10.296875" customWidth="1"/>
    <col min="10247" max="10247" width="9.296875" customWidth="1"/>
    <col min="10248" max="10248" width="10" customWidth="1"/>
    <col min="10249" max="10249" width="43.69921875" customWidth="1"/>
    <col min="10250" max="10250" width="28.5" customWidth="1"/>
    <col min="10251" max="10251" width="45.19921875" customWidth="1"/>
    <col min="10252" max="10252" width="10.69921875" customWidth="1"/>
    <col min="10253" max="10253" width="13.796875" bestFit="1" customWidth="1"/>
    <col min="10254" max="10254" width="18.5" bestFit="1" customWidth="1"/>
    <col min="10255" max="10255" width="18.5" customWidth="1"/>
    <col min="10256" max="10256" width="18.5" bestFit="1" customWidth="1"/>
    <col min="10257" max="10257" width="18.5" customWidth="1"/>
    <col min="10258" max="10258" width="18.5" bestFit="1" customWidth="1"/>
    <col min="10259" max="10259" width="8.5" customWidth="1"/>
    <col min="10260" max="10260" width="16.19921875" customWidth="1"/>
    <col min="10261" max="10261" width="13.19921875" bestFit="1" customWidth="1"/>
    <col min="10492" max="10492" width="12.796875" customWidth="1"/>
    <col min="10493" max="10493" width="9.296875" customWidth="1"/>
    <col min="10494" max="10499" width="11.19921875" customWidth="1"/>
    <col min="10500" max="10500" width="3.296875" customWidth="1"/>
    <col min="10501" max="10501" width="22.296875" customWidth="1"/>
    <col min="10502" max="10502" width="10.296875" customWidth="1"/>
    <col min="10503" max="10503" width="9.296875" customWidth="1"/>
    <col min="10504" max="10504" width="10" customWidth="1"/>
    <col min="10505" max="10505" width="43.69921875" customWidth="1"/>
    <col min="10506" max="10506" width="28.5" customWidth="1"/>
    <col min="10507" max="10507" width="45.19921875" customWidth="1"/>
    <col min="10508" max="10508" width="10.69921875" customWidth="1"/>
    <col min="10509" max="10509" width="13.796875" bestFit="1" customWidth="1"/>
    <col min="10510" max="10510" width="18.5" bestFit="1" customWidth="1"/>
    <col min="10511" max="10511" width="18.5" customWidth="1"/>
    <col min="10512" max="10512" width="18.5" bestFit="1" customWidth="1"/>
    <col min="10513" max="10513" width="18.5" customWidth="1"/>
    <col min="10514" max="10514" width="18.5" bestFit="1" customWidth="1"/>
    <col min="10515" max="10515" width="8.5" customWidth="1"/>
    <col min="10516" max="10516" width="16.19921875" customWidth="1"/>
    <col min="10517" max="10517" width="13.19921875" bestFit="1" customWidth="1"/>
    <col min="10748" max="10748" width="12.796875" customWidth="1"/>
    <col min="10749" max="10749" width="9.296875" customWidth="1"/>
    <col min="10750" max="10755" width="11.19921875" customWidth="1"/>
    <col min="10756" max="10756" width="3.296875" customWidth="1"/>
    <col min="10757" max="10757" width="22.296875" customWidth="1"/>
    <col min="10758" max="10758" width="10.296875" customWidth="1"/>
    <col min="10759" max="10759" width="9.296875" customWidth="1"/>
    <col min="10760" max="10760" width="10" customWidth="1"/>
    <col min="10761" max="10761" width="43.69921875" customWidth="1"/>
    <col min="10762" max="10762" width="28.5" customWidth="1"/>
    <col min="10763" max="10763" width="45.19921875" customWidth="1"/>
    <col min="10764" max="10764" width="10.69921875" customWidth="1"/>
    <col min="10765" max="10765" width="13.796875" bestFit="1" customWidth="1"/>
    <col min="10766" max="10766" width="18.5" bestFit="1" customWidth="1"/>
    <col min="10767" max="10767" width="18.5" customWidth="1"/>
    <col min="10768" max="10768" width="18.5" bestFit="1" customWidth="1"/>
    <col min="10769" max="10769" width="18.5" customWidth="1"/>
    <col min="10770" max="10770" width="18.5" bestFit="1" customWidth="1"/>
    <col min="10771" max="10771" width="8.5" customWidth="1"/>
    <col min="10772" max="10772" width="16.19921875" customWidth="1"/>
    <col min="10773" max="10773" width="13.19921875" bestFit="1" customWidth="1"/>
    <col min="11004" max="11004" width="12.796875" customWidth="1"/>
    <col min="11005" max="11005" width="9.296875" customWidth="1"/>
    <col min="11006" max="11011" width="11.19921875" customWidth="1"/>
    <col min="11012" max="11012" width="3.296875" customWidth="1"/>
    <col min="11013" max="11013" width="22.296875" customWidth="1"/>
    <col min="11014" max="11014" width="10.296875" customWidth="1"/>
    <col min="11015" max="11015" width="9.296875" customWidth="1"/>
    <col min="11016" max="11016" width="10" customWidth="1"/>
    <col min="11017" max="11017" width="43.69921875" customWidth="1"/>
    <col min="11018" max="11018" width="28.5" customWidth="1"/>
    <col min="11019" max="11019" width="45.19921875" customWidth="1"/>
    <col min="11020" max="11020" width="10.69921875" customWidth="1"/>
    <col min="11021" max="11021" width="13.796875" bestFit="1" customWidth="1"/>
    <col min="11022" max="11022" width="18.5" bestFit="1" customWidth="1"/>
    <col min="11023" max="11023" width="18.5" customWidth="1"/>
    <col min="11024" max="11024" width="18.5" bestFit="1" customWidth="1"/>
    <col min="11025" max="11025" width="18.5" customWidth="1"/>
    <col min="11026" max="11026" width="18.5" bestFit="1" customWidth="1"/>
    <col min="11027" max="11027" width="8.5" customWidth="1"/>
    <col min="11028" max="11028" width="16.19921875" customWidth="1"/>
    <col min="11029" max="11029" width="13.19921875" bestFit="1" customWidth="1"/>
    <col min="11260" max="11260" width="12.796875" customWidth="1"/>
    <col min="11261" max="11261" width="9.296875" customWidth="1"/>
    <col min="11262" max="11267" width="11.19921875" customWidth="1"/>
    <col min="11268" max="11268" width="3.296875" customWidth="1"/>
    <col min="11269" max="11269" width="22.296875" customWidth="1"/>
    <col min="11270" max="11270" width="10.296875" customWidth="1"/>
    <col min="11271" max="11271" width="9.296875" customWidth="1"/>
    <col min="11272" max="11272" width="10" customWidth="1"/>
    <col min="11273" max="11273" width="43.69921875" customWidth="1"/>
    <col min="11274" max="11274" width="28.5" customWidth="1"/>
    <col min="11275" max="11275" width="45.19921875" customWidth="1"/>
    <col min="11276" max="11276" width="10.69921875" customWidth="1"/>
    <col min="11277" max="11277" width="13.796875" bestFit="1" customWidth="1"/>
    <col min="11278" max="11278" width="18.5" bestFit="1" customWidth="1"/>
    <col min="11279" max="11279" width="18.5" customWidth="1"/>
    <col min="11280" max="11280" width="18.5" bestFit="1" customWidth="1"/>
    <col min="11281" max="11281" width="18.5" customWidth="1"/>
    <col min="11282" max="11282" width="18.5" bestFit="1" customWidth="1"/>
    <col min="11283" max="11283" width="8.5" customWidth="1"/>
    <col min="11284" max="11284" width="16.19921875" customWidth="1"/>
    <col min="11285" max="11285" width="13.19921875" bestFit="1" customWidth="1"/>
    <col min="11516" max="11516" width="12.796875" customWidth="1"/>
    <col min="11517" max="11517" width="9.296875" customWidth="1"/>
    <col min="11518" max="11523" width="11.19921875" customWidth="1"/>
    <col min="11524" max="11524" width="3.296875" customWidth="1"/>
    <col min="11525" max="11525" width="22.296875" customWidth="1"/>
    <col min="11526" max="11526" width="10.296875" customWidth="1"/>
    <col min="11527" max="11527" width="9.296875" customWidth="1"/>
    <col min="11528" max="11528" width="10" customWidth="1"/>
    <col min="11529" max="11529" width="43.69921875" customWidth="1"/>
    <col min="11530" max="11530" width="28.5" customWidth="1"/>
    <col min="11531" max="11531" width="45.19921875" customWidth="1"/>
    <col min="11532" max="11532" width="10.69921875" customWidth="1"/>
    <col min="11533" max="11533" width="13.796875" bestFit="1" customWidth="1"/>
    <col min="11534" max="11534" width="18.5" bestFit="1" customWidth="1"/>
    <col min="11535" max="11535" width="18.5" customWidth="1"/>
    <col min="11536" max="11536" width="18.5" bestFit="1" customWidth="1"/>
    <col min="11537" max="11537" width="18.5" customWidth="1"/>
    <col min="11538" max="11538" width="18.5" bestFit="1" customWidth="1"/>
    <col min="11539" max="11539" width="8.5" customWidth="1"/>
    <col min="11540" max="11540" width="16.19921875" customWidth="1"/>
    <col min="11541" max="11541" width="13.19921875" bestFit="1" customWidth="1"/>
    <col min="11772" max="11772" width="12.796875" customWidth="1"/>
    <col min="11773" max="11773" width="9.296875" customWidth="1"/>
    <col min="11774" max="11779" width="11.19921875" customWidth="1"/>
    <col min="11780" max="11780" width="3.296875" customWidth="1"/>
    <col min="11781" max="11781" width="22.296875" customWidth="1"/>
    <col min="11782" max="11782" width="10.296875" customWidth="1"/>
    <col min="11783" max="11783" width="9.296875" customWidth="1"/>
    <col min="11784" max="11784" width="10" customWidth="1"/>
    <col min="11785" max="11785" width="43.69921875" customWidth="1"/>
    <col min="11786" max="11786" width="28.5" customWidth="1"/>
    <col min="11787" max="11787" width="45.19921875" customWidth="1"/>
    <col min="11788" max="11788" width="10.69921875" customWidth="1"/>
    <col min="11789" max="11789" width="13.796875" bestFit="1" customWidth="1"/>
    <col min="11790" max="11790" width="18.5" bestFit="1" customWidth="1"/>
    <col min="11791" max="11791" width="18.5" customWidth="1"/>
    <col min="11792" max="11792" width="18.5" bestFit="1" customWidth="1"/>
    <col min="11793" max="11793" width="18.5" customWidth="1"/>
    <col min="11794" max="11794" width="18.5" bestFit="1" customWidth="1"/>
    <col min="11795" max="11795" width="8.5" customWidth="1"/>
    <col min="11796" max="11796" width="16.19921875" customWidth="1"/>
    <col min="11797" max="11797" width="13.19921875" bestFit="1" customWidth="1"/>
    <col min="12028" max="12028" width="12.796875" customWidth="1"/>
    <col min="12029" max="12029" width="9.296875" customWidth="1"/>
    <col min="12030" max="12035" width="11.19921875" customWidth="1"/>
    <col min="12036" max="12036" width="3.296875" customWidth="1"/>
    <col min="12037" max="12037" width="22.296875" customWidth="1"/>
    <col min="12038" max="12038" width="10.296875" customWidth="1"/>
    <col min="12039" max="12039" width="9.296875" customWidth="1"/>
    <col min="12040" max="12040" width="10" customWidth="1"/>
    <col min="12041" max="12041" width="43.69921875" customWidth="1"/>
    <col min="12042" max="12042" width="28.5" customWidth="1"/>
    <col min="12043" max="12043" width="45.19921875" customWidth="1"/>
    <col min="12044" max="12044" width="10.69921875" customWidth="1"/>
    <col min="12045" max="12045" width="13.796875" bestFit="1" customWidth="1"/>
    <col min="12046" max="12046" width="18.5" bestFit="1" customWidth="1"/>
    <col min="12047" max="12047" width="18.5" customWidth="1"/>
    <col min="12048" max="12048" width="18.5" bestFit="1" customWidth="1"/>
    <col min="12049" max="12049" width="18.5" customWidth="1"/>
    <col min="12050" max="12050" width="18.5" bestFit="1" customWidth="1"/>
    <col min="12051" max="12051" width="8.5" customWidth="1"/>
    <col min="12052" max="12052" width="16.19921875" customWidth="1"/>
    <col min="12053" max="12053" width="13.19921875" bestFit="1" customWidth="1"/>
    <col min="12284" max="12284" width="12.796875" customWidth="1"/>
    <col min="12285" max="12285" width="9.296875" customWidth="1"/>
    <col min="12286" max="12291" width="11.19921875" customWidth="1"/>
    <col min="12292" max="12292" width="3.296875" customWidth="1"/>
    <col min="12293" max="12293" width="22.296875" customWidth="1"/>
    <col min="12294" max="12294" width="10.296875" customWidth="1"/>
    <col min="12295" max="12295" width="9.296875" customWidth="1"/>
    <col min="12296" max="12296" width="10" customWidth="1"/>
    <col min="12297" max="12297" width="43.69921875" customWidth="1"/>
    <col min="12298" max="12298" width="28.5" customWidth="1"/>
    <col min="12299" max="12299" width="45.19921875" customWidth="1"/>
    <col min="12300" max="12300" width="10.69921875" customWidth="1"/>
    <col min="12301" max="12301" width="13.796875" bestFit="1" customWidth="1"/>
    <col min="12302" max="12302" width="18.5" bestFit="1" customWidth="1"/>
    <col min="12303" max="12303" width="18.5" customWidth="1"/>
    <col min="12304" max="12304" width="18.5" bestFit="1" customWidth="1"/>
    <col min="12305" max="12305" width="18.5" customWidth="1"/>
    <col min="12306" max="12306" width="18.5" bestFit="1" customWidth="1"/>
    <col min="12307" max="12307" width="8.5" customWidth="1"/>
    <col min="12308" max="12308" width="16.19921875" customWidth="1"/>
    <col min="12309" max="12309" width="13.19921875" bestFit="1" customWidth="1"/>
    <col min="12540" max="12540" width="12.796875" customWidth="1"/>
    <col min="12541" max="12541" width="9.296875" customWidth="1"/>
    <col min="12542" max="12547" width="11.19921875" customWidth="1"/>
    <col min="12548" max="12548" width="3.296875" customWidth="1"/>
    <col min="12549" max="12549" width="22.296875" customWidth="1"/>
    <col min="12550" max="12550" width="10.296875" customWidth="1"/>
    <col min="12551" max="12551" width="9.296875" customWidth="1"/>
    <col min="12552" max="12552" width="10" customWidth="1"/>
    <col min="12553" max="12553" width="43.69921875" customWidth="1"/>
    <col min="12554" max="12554" width="28.5" customWidth="1"/>
    <col min="12555" max="12555" width="45.19921875" customWidth="1"/>
    <col min="12556" max="12556" width="10.69921875" customWidth="1"/>
    <col min="12557" max="12557" width="13.796875" bestFit="1" customWidth="1"/>
    <col min="12558" max="12558" width="18.5" bestFit="1" customWidth="1"/>
    <col min="12559" max="12559" width="18.5" customWidth="1"/>
    <col min="12560" max="12560" width="18.5" bestFit="1" customWidth="1"/>
    <col min="12561" max="12561" width="18.5" customWidth="1"/>
    <col min="12562" max="12562" width="18.5" bestFit="1" customWidth="1"/>
    <col min="12563" max="12563" width="8.5" customWidth="1"/>
    <col min="12564" max="12564" width="16.19921875" customWidth="1"/>
    <col min="12565" max="12565" width="13.19921875" bestFit="1" customWidth="1"/>
    <col min="12796" max="12796" width="12.796875" customWidth="1"/>
    <col min="12797" max="12797" width="9.296875" customWidth="1"/>
    <col min="12798" max="12803" width="11.19921875" customWidth="1"/>
    <col min="12804" max="12804" width="3.296875" customWidth="1"/>
    <col min="12805" max="12805" width="22.296875" customWidth="1"/>
    <col min="12806" max="12806" width="10.296875" customWidth="1"/>
    <col min="12807" max="12807" width="9.296875" customWidth="1"/>
    <col min="12808" max="12808" width="10" customWidth="1"/>
    <col min="12809" max="12809" width="43.69921875" customWidth="1"/>
    <col min="12810" max="12810" width="28.5" customWidth="1"/>
    <col min="12811" max="12811" width="45.19921875" customWidth="1"/>
    <col min="12812" max="12812" width="10.69921875" customWidth="1"/>
    <col min="12813" max="12813" width="13.796875" bestFit="1" customWidth="1"/>
    <col min="12814" max="12814" width="18.5" bestFit="1" customWidth="1"/>
    <col min="12815" max="12815" width="18.5" customWidth="1"/>
    <col min="12816" max="12816" width="18.5" bestFit="1" customWidth="1"/>
    <col min="12817" max="12817" width="18.5" customWidth="1"/>
    <col min="12818" max="12818" width="18.5" bestFit="1" customWidth="1"/>
    <col min="12819" max="12819" width="8.5" customWidth="1"/>
    <col min="12820" max="12820" width="16.19921875" customWidth="1"/>
    <col min="12821" max="12821" width="13.19921875" bestFit="1" customWidth="1"/>
    <col min="13052" max="13052" width="12.796875" customWidth="1"/>
    <col min="13053" max="13053" width="9.296875" customWidth="1"/>
    <col min="13054" max="13059" width="11.19921875" customWidth="1"/>
    <col min="13060" max="13060" width="3.296875" customWidth="1"/>
    <col min="13061" max="13061" width="22.296875" customWidth="1"/>
    <col min="13062" max="13062" width="10.296875" customWidth="1"/>
    <col min="13063" max="13063" width="9.296875" customWidth="1"/>
    <col min="13064" max="13064" width="10" customWidth="1"/>
    <col min="13065" max="13065" width="43.69921875" customWidth="1"/>
    <col min="13066" max="13066" width="28.5" customWidth="1"/>
    <col min="13067" max="13067" width="45.19921875" customWidth="1"/>
    <col min="13068" max="13068" width="10.69921875" customWidth="1"/>
    <col min="13069" max="13069" width="13.796875" bestFit="1" customWidth="1"/>
    <col min="13070" max="13070" width="18.5" bestFit="1" customWidth="1"/>
    <col min="13071" max="13071" width="18.5" customWidth="1"/>
    <col min="13072" max="13072" width="18.5" bestFit="1" customWidth="1"/>
    <col min="13073" max="13073" width="18.5" customWidth="1"/>
    <col min="13074" max="13074" width="18.5" bestFit="1" customWidth="1"/>
    <col min="13075" max="13075" width="8.5" customWidth="1"/>
    <col min="13076" max="13076" width="16.19921875" customWidth="1"/>
    <col min="13077" max="13077" width="13.19921875" bestFit="1" customWidth="1"/>
    <col min="13308" max="13308" width="12.796875" customWidth="1"/>
    <col min="13309" max="13309" width="9.296875" customWidth="1"/>
    <col min="13310" max="13315" width="11.19921875" customWidth="1"/>
    <col min="13316" max="13316" width="3.296875" customWidth="1"/>
    <col min="13317" max="13317" width="22.296875" customWidth="1"/>
    <col min="13318" max="13318" width="10.296875" customWidth="1"/>
    <col min="13319" max="13319" width="9.296875" customWidth="1"/>
    <col min="13320" max="13320" width="10" customWidth="1"/>
    <col min="13321" max="13321" width="43.69921875" customWidth="1"/>
    <col min="13322" max="13322" width="28.5" customWidth="1"/>
    <col min="13323" max="13323" width="45.19921875" customWidth="1"/>
    <col min="13324" max="13324" width="10.69921875" customWidth="1"/>
    <col min="13325" max="13325" width="13.796875" bestFit="1" customWidth="1"/>
    <col min="13326" max="13326" width="18.5" bestFit="1" customWidth="1"/>
    <col min="13327" max="13327" width="18.5" customWidth="1"/>
    <col min="13328" max="13328" width="18.5" bestFit="1" customWidth="1"/>
    <col min="13329" max="13329" width="18.5" customWidth="1"/>
    <col min="13330" max="13330" width="18.5" bestFit="1" customWidth="1"/>
    <col min="13331" max="13331" width="8.5" customWidth="1"/>
    <col min="13332" max="13332" width="16.19921875" customWidth="1"/>
    <col min="13333" max="13333" width="13.19921875" bestFit="1" customWidth="1"/>
    <col min="13564" max="13564" width="12.796875" customWidth="1"/>
    <col min="13565" max="13565" width="9.296875" customWidth="1"/>
    <col min="13566" max="13571" width="11.19921875" customWidth="1"/>
    <col min="13572" max="13572" width="3.296875" customWidth="1"/>
    <col min="13573" max="13573" width="22.296875" customWidth="1"/>
    <col min="13574" max="13574" width="10.296875" customWidth="1"/>
    <col min="13575" max="13575" width="9.296875" customWidth="1"/>
    <col min="13576" max="13576" width="10" customWidth="1"/>
    <col min="13577" max="13577" width="43.69921875" customWidth="1"/>
    <col min="13578" max="13578" width="28.5" customWidth="1"/>
    <col min="13579" max="13579" width="45.19921875" customWidth="1"/>
    <col min="13580" max="13580" width="10.69921875" customWidth="1"/>
    <col min="13581" max="13581" width="13.796875" bestFit="1" customWidth="1"/>
    <col min="13582" max="13582" width="18.5" bestFit="1" customWidth="1"/>
    <col min="13583" max="13583" width="18.5" customWidth="1"/>
    <col min="13584" max="13584" width="18.5" bestFit="1" customWidth="1"/>
    <col min="13585" max="13585" width="18.5" customWidth="1"/>
    <col min="13586" max="13586" width="18.5" bestFit="1" customWidth="1"/>
    <col min="13587" max="13587" width="8.5" customWidth="1"/>
    <col min="13588" max="13588" width="16.19921875" customWidth="1"/>
    <col min="13589" max="13589" width="13.19921875" bestFit="1" customWidth="1"/>
    <col min="13820" max="13820" width="12.796875" customWidth="1"/>
    <col min="13821" max="13821" width="9.296875" customWidth="1"/>
    <col min="13822" max="13827" width="11.19921875" customWidth="1"/>
    <col min="13828" max="13828" width="3.296875" customWidth="1"/>
    <col min="13829" max="13829" width="22.296875" customWidth="1"/>
    <col min="13830" max="13830" width="10.296875" customWidth="1"/>
    <col min="13831" max="13831" width="9.296875" customWidth="1"/>
    <col min="13832" max="13832" width="10" customWidth="1"/>
    <col min="13833" max="13833" width="43.69921875" customWidth="1"/>
    <col min="13834" max="13834" width="28.5" customWidth="1"/>
    <col min="13835" max="13835" width="45.19921875" customWidth="1"/>
    <col min="13836" max="13836" width="10.69921875" customWidth="1"/>
    <col min="13837" max="13837" width="13.796875" bestFit="1" customWidth="1"/>
    <col min="13838" max="13838" width="18.5" bestFit="1" customWidth="1"/>
    <col min="13839" max="13839" width="18.5" customWidth="1"/>
    <col min="13840" max="13840" width="18.5" bestFit="1" customWidth="1"/>
    <col min="13841" max="13841" width="18.5" customWidth="1"/>
    <col min="13842" max="13842" width="18.5" bestFit="1" customWidth="1"/>
    <col min="13843" max="13843" width="8.5" customWidth="1"/>
    <col min="13844" max="13844" width="16.19921875" customWidth="1"/>
    <col min="13845" max="13845" width="13.19921875" bestFit="1" customWidth="1"/>
    <col min="14076" max="14076" width="12.796875" customWidth="1"/>
    <col min="14077" max="14077" width="9.296875" customWidth="1"/>
    <col min="14078" max="14083" width="11.19921875" customWidth="1"/>
    <col min="14084" max="14084" width="3.296875" customWidth="1"/>
    <col min="14085" max="14085" width="22.296875" customWidth="1"/>
    <col min="14086" max="14086" width="10.296875" customWidth="1"/>
    <col min="14087" max="14087" width="9.296875" customWidth="1"/>
    <col min="14088" max="14088" width="10" customWidth="1"/>
    <col min="14089" max="14089" width="43.69921875" customWidth="1"/>
    <col min="14090" max="14090" width="28.5" customWidth="1"/>
    <col min="14091" max="14091" width="45.19921875" customWidth="1"/>
    <col min="14092" max="14092" width="10.69921875" customWidth="1"/>
    <col min="14093" max="14093" width="13.796875" bestFit="1" customWidth="1"/>
    <col min="14094" max="14094" width="18.5" bestFit="1" customWidth="1"/>
    <col min="14095" max="14095" width="18.5" customWidth="1"/>
    <col min="14096" max="14096" width="18.5" bestFit="1" customWidth="1"/>
    <col min="14097" max="14097" width="18.5" customWidth="1"/>
    <col min="14098" max="14098" width="18.5" bestFit="1" customWidth="1"/>
    <col min="14099" max="14099" width="8.5" customWidth="1"/>
    <col min="14100" max="14100" width="16.19921875" customWidth="1"/>
    <col min="14101" max="14101" width="13.19921875" bestFit="1" customWidth="1"/>
    <col min="14332" max="14332" width="12.796875" customWidth="1"/>
    <col min="14333" max="14333" width="9.296875" customWidth="1"/>
    <col min="14334" max="14339" width="11.19921875" customWidth="1"/>
    <col min="14340" max="14340" width="3.296875" customWidth="1"/>
    <col min="14341" max="14341" width="22.296875" customWidth="1"/>
    <col min="14342" max="14342" width="10.296875" customWidth="1"/>
    <col min="14343" max="14343" width="9.296875" customWidth="1"/>
    <col min="14344" max="14344" width="10" customWidth="1"/>
    <col min="14345" max="14345" width="43.69921875" customWidth="1"/>
    <col min="14346" max="14346" width="28.5" customWidth="1"/>
    <col min="14347" max="14347" width="45.19921875" customWidth="1"/>
    <col min="14348" max="14348" width="10.69921875" customWidth="1"/>
    <col min="14349" max="14349" width="13.796875" bestFit="1" customWidth="1"/>
    <col min="14350" max="14350" width="18.5" bestFit="1" customWidth="1"/>
    <col min="14351" max="14351" width="18.5" customWidth="1"/>
    <col min="14352" max="14352" width="18.5" bestFit="1" customWidth="1"/>
    <col min="14353" max="14353" width="18.5" customWidth="1"/>
    <col min="14354" max="14354" width="18.5" bestFit="1" customWidth="1"/>
    <col min="14355" max="14355" width="8.5" customWidth="1"/>
    <col min="14356" max="14356" width="16.19921875" customWidth="1"/>
    <col min="14357" max="14357" width="13.19921875" bestFit="1" customWidth="1"/>
    <col min="14588" max="14588" width="12.796875" customWidth="1"/>
    <col min="14589" max="14589" width="9.296875" customWidth="1"/>
    <col min="14590" max="14595" width="11.19921875" customWidth="1"/>
    <col min="14596" max="14596" width="3.296875" customWidth="1"/>
    <col min="14597" max="14597" width="22.296875" customWidth="1"/>
    <col min="14598" max="14598" width="10.296875" customWidth="1"/>
    <col min="14599" max="14599" width="9.296875" customWidth="1"/>
    <col min="14600" max="14600" width="10" customWidth="1"/>
    <col min="14601" max="14601" width="43.69921875" customWidth="1"/>
    <col min="14602" max="14602" width="28.5" customWidth="1"/>
    <col min="14603" max="14603" width="45.19921875" customWidth="1"/>
    <col min="14604" max="14604" width="10.69921875" customWidth="1"/>
    <col min="14605" max="14605" width="13.796875" bestFit="1" customWidth="1"/>
    <col min="14606" max="14606" width="18.5" bestFit="1" customWidth="1"/>
    <col min="14607" max="14607" width="18.5" customWidth="1"/>
    <col min="14608" max="14608" width="18.5" bestFit="1" customWidth="1"/>
    <col min="14609" max="14609" width="18.5" customWidth="1"/>
    <col min="14610" max="14610" width="18.5" bestFit="1" customWidth="1"/>
    <col min="14611" max="14611" width="8.5" customWidth="1"/>
    <col min="14612" max="14612" width="16.19921875" customWidth="1"/>
    <col min="14613" max="14613" width="13.19921875" bestFit="1" customWidth="1"/>
    <col min="14844" max="14844" width="12.796875" customWidth="1"/>
    <col min="14845" max="14845" width="9.296875" customWidth="1"/>
    <col min="14846" max="14851" width="11.19921875" customWidth="1"/>
    <col min="14852" max="14852" width="3.296875" customWidth="1"/>
    <col min="14853" max="14853" width="22.296875" customWidth="1"/>
    <col min="14854" max="14854" width="10.296875" customWidth="1"/>
    <col min="14855" max="14855" width="9.296875" customWidth="1"/>
    <col min="14856" max="14856" width="10" customWidth="1"/>
    <col min="14857" max="14857" width="43.69921875" customWidth="1"/>
    <col min="14858" max="14858" width="28.5" customWidth="1"/>
    <col min="14859" max="14859" width="45.19921875" customWidth="1"/>
    <col min="14860" max="14860" width="10.69921875" customWidth="1"/>
    <col min="14861" max="14861" width="13.796875" bestFit="1" customWidth="1"/>
    <col min="14862" max="14862" width="18.5" bestFit="1" customWidth="1"/>
    <col min="14863" max="14863" width="18.5" customWidth="1"/>
    <col min="14864" max="14864" width="18.5" bestFit="1" customWidth="1"/>
    <col min="14865" max="14865" width="18.5" customWidth="1"/>
    <col min="14866" max="14866" width="18.5" bestFit="1" customWidth="1"/>
    <col min="14867" max="14867" width="8.5" customWidth="1"/>
    <col min="14868" max="14868" width="16.19921875" customWidth="1"/>
    <col min="14869" max="14869" width="13.19921875" bestFit="1" customWidth="1"/>
    <col min="15100" max="15100" width="12.796875" customWidth="1"/>
    <col min="15101" max="15101" width="9.296875" customWidth="1"/>
    <col min="15102" max="15107" width="11.19921875" customWidth="1"/>
    <col min="15108" max="15108" width="3.296875" customWidth="1"/>
    <col min="15109" max="15109" width="22.296875" customWidth="1"/>
    <col min="15110" max="15110" width="10.296875" customWidth="1"/>
    <col min="15111" max="15111" width="9.296875" customWidth="1"/>
    <col min="15112" max="15112" width="10" customWidth="1"/>
    <col min="15113" max="15113" width="43.69921875" customWidth="1"/>
    <col min="15114" max="15114" width="28.5" customWidth="1"/>
    <col min="15115" max="15115" width="45.19921875" customWidth="1"/>
    <col min="15116" max="15116" width="10.69921875" customWidth="1"/>
    <col min="15117" max="15117" width="13.796875" bestFit="1" customWidth="1"/>
    <col min="15118" max="15118" width="18.5" bestFit="1" customWidth="1"/>
    <col min="15119" max="15119" width="18.5" customWidth="1"/>
    <col min="15120" max="15120" width="18.5" bestFit="1" customWidth="1"/>
    <col min="15121" max="15121" width="18.5" customWidth="1"/>
    <col min="15122" max="15122" width="18.5" bestFit="1" customWidth="1"/>
    <col min="15123" max="15123" width="8.5" customWidth="1"/>
    <col min="15124" max="15124" width="16.19921875" customWidth="1"/>
    <col min="15125" max="15125" width="13.19921875" bestFit="1" customWidth="1"/>
    <col min="15356" max="15356" width="12.796875" customWidth="1"/>
    <col min="15357" max="15357" width="9.296875" customWidth="1"/>
    <col min="15358" max="15363" width="11.19921875" customWidth="1"/>
    <col min="15364" max="15364" width="3.296875" customWidth="1"/>
    <col min="15365" max="15365" width="22.296875" customWidth="1"/>
    <col min="15366" max="15366" width="10.296875" customWidth="1"/>
    <col min="15367" max="15367" width="9.296875" customWidth="1"/>
    <col min="15368" max="15368" width="10" customWidth="1"/>
    <col min="15369" max="15369" width="43.69921875" customWidth="1"/>
    <col min="15370" max="15370" width="28.5" customWidth="1"/>
    <col min="15371" max="15371" width="45.19921875" customWidth="1"/>
    <col min="15372" max="15372" width="10.69921875" customWidth="1"/>
    <col min="15373" max="15373" width="13.796875" bestFit="1" customWidth="1"/>
    <col min="15374" max="15374" width="18.5" bestFit="1" customWidth="1"/>
    <col min="15375" max="15375" width="18.5" customWidth="1"/>
    <col min="15376" max="15376" width="18.5" bestFit="1" customWidth="1"/>
    <col min="15377" max="15377" width="18.5" customWidth="1"/>
    <col min="15378" max="15378" width="18.5" bestFit="1" customWidth="1"/>
    <col min="15379" max="15379" width="8.5" customWidth="1"/>
    <col min="15380" max="15380" width="16.19921875" customWidth="1"/>
    <col min="15381" max="15381" width="13.19921875" bestFit="1" customWidth="1"/>
    <col min="15612" max="15612" width="12.796875" customWidth="1"/>
    <col min="15613" max="15613" width="9.296875" customWidth="1"/>
    <col min="15614" max="15619" width="11.19921875" customWidth="1"/>
    <col min="15620" max="15620" width="3.296875" customWidth="1"/>
    <col min="15621" max="15621" width="22.296875" customWidth="1"/>
    <col min="15622" max="15622" width="10.296875" customWidth="1"/>
    <col min="15623" max="15623" width="9.296875" customWidth="1"/>
    <col min="15624" max="15624" width="10" customWidth="1"/>
    <col min="15625" max="15625" width="43.69921875" customWidth="1"/>
    <col min="15626" max="15626" width="28.5" customWidth="1"/>
    <col min="15627" max="15627" width="45.19921875" customWidth="1"/>
    <col min="15628" max="15628" width="10.69921875" customWidth="1"/>
    <col min="15629" max="15629" width="13.796875" bestFit="1" customWidth="1"/>
    <col min="15630" max="15630" width="18.5" bestFit="1" customWidth="1"/>
    <col min="15631" max="15631" width="18.5" customWidth="1"/>
    <col min="15632" max="15632" width="18.5" bestFit="1" customWidth="1"/>
    <col min="15633" max="15633" width="18.5" customWidth="1"/>
    <col min="15634" max="15634" width="18.5" bestFit="1" customWidth="1"/>
    <col min="15635" max="15635" width="8.5" customWidth="1"/>
    <col min="15636" max="15636" width="16.19921875" customWidth="1"/>
    <col min="15637" max="15637" width="13.19921875" bestFit="1" customWidth="1"/>
    <col min="15868" max="15868" width="12.796875" customWidth="1"/>
    <col min="15869" max="15869" width="9.296875" customWidth="1"/>
    <col min="15870" max="15875" width="11.19921875" customWidth="1"/>
    <col min="15876" max="15876" width="3.296875" customWidth="1"/>
    <col min="15877" max="15877" width="22.296875" customWidth="1"/>
    <col min="15878" max="15878" width="10.296875" customWidth="1"/>
    <col min="15879" max="15879" width="9.296875" customWidth="1"/>
    <col min="15880" max="15880" width="10" customWidth="1"/>
    <col min="15881" max="15881" width="43.69921875" customWidth="1"/>
    <col min="15882" max="15882" width="28.5" customWidth="1"/>
    <col min="15883" max="15883" width="45.19921875" customWidth="1"/>
    <col min="15884" max="15884" width="10.69921875" customWidth="1"/>
    <col min="15885" max="15885" width="13.796875" bestFit="1" customWidth="1"/>
    <col min="15886" max="15886" width="18.5" bestFit="1" customWidth="1"/>
    <col min="15887" max="15887" width="18.5" customWidth="1"/>
    <col min="15888" max="15888" width="18.5" bestFit="1" customWidth="1"/>
    <col min="15889" max="15889" width="18.5" customWidth="1"/>
    <col min="15890" max="15890" width="18.5" bestFit="1" customWidth="1"/>
    <col min="15891" max="15891" width="8.5" customWidth="1"/>
    <col min="15892" max="15892" width="16.19921875" customWidth="1"/>
    <col min="15893" max="15893" width="13.19921875" bestFit="1" customWidth="1"/>
    <col min="16124" max="16124" width="12.796875" customWidth="1"/>
    <col min="16125" max="16125" width="9.296875" customWidth="1"/>
    <col min="16126" max="16131" width="11.19921875" customWidth="1"/>
    <col min="16132" max="16132" width="3.296875" customWidth="1"/>
    <col min="16133" max="16133" width="22.296875" customWidth="1"/>
    <col min="16134" max="16134" width="10.296875" customWidth="1"/>
    <col min="16135" max="16135" width="9.296875" customWidth="1"/>
    <col min="16136" max="16136" width="10" customWidth="1"/>
    <col min="16137" max="16137" width="43.69921875" customWidth="1"/>
    <col min="16138" max="16138" width="28.5" customWidth="1"/>
    <col min="16139" max="16139" width="45.19921875" customWidth="1"/>
    <col min="16140" max="16140" width="10.69921875" customWidth="1"/>
    <col min="16141" max="16141" width="13.796875" bestFit="1" customWidth="1"/>
    <col min="16142" max="16142" width="18.5" bestFit="1" customWidth="1"/>
    <col min="16143" max="16143" width="18.5" customWidth="1"/>
    <col min="16144" max="16144" width="18.5" bestFit="1" customWidth="1"/>
    <col min="16145" max="16145" width="18.5" customWidth="1"/>
    <col min="16146" max="16146" width="18.5" bestFit="1" customWidth="1"/>
    <col min="16147" max="16147" width="8.5" customWidth="1"/>
    <col min="16148" max="16148" width="16.19921875" customWidth="1"/>
    <col min="16149" max="16149" width="13.19921875" bestFit="1" customWidth="1"/>
  </cols>
  <sheetData>
    <row r="1" spans="1:18" ht="21" hidden="1" customHeight="1" x14ac:dyDescent="0.3">
      <c r="A1" s="147" t="s">
        <v>24</v>
      </c>
      <c r="B1" s="148"/>
      <c r="C1" s="148"/>
      <c r="D1" s="148"/>
      <c r="E1" s="148"/>
      <c r="F1" s="148"/>
      <c r="G1" s="148"/>
      <c r="H1" s="148"/>
      <c r="I1" s="148"/>
      <c r="J1" s="148"/>
      <c r="K1" s="148"/>
    </row>
    <row r="2" spans="1:18" ht="36.75" hidden="1" customHeight="1" x14ac:dyDescent="0.3">
      <c r="A2" s="149"/>
      <c r="B2" s="150"/>
      <c r="C2" s="150"/>
      <c r="D2" s="150"/>
      <c r="E2" s="150"/>
      <c r="F2" s="150"/>
      <c r="G2" s="150"/>
      <c r="H2" s="150"/>
      <c r="I2" s="150"/>
      <c r="J2" s="150"/>
      <c r="K2" s="150"/>
    </row>
    <row r="3" spans="1:18" ht="11.25" customHeight="1" thickBot="1" x14ac:dyDescent="0.35">
      <c r="A3" s="24"/>
      <c r="B3" s="24"/>
      <c r="C3" s="24"/>
      <c r="D3" s="24"/>
      <c r="E3" s="24"/>
      <c r="F3" s="24"/>
      <c r="G3" s="24"/>
      <c r="H3" s="25" t="e">
        <f>[1]Einführung!L4</f>
        <v>#REF!</v>
      </c>
      <c r="I3" s="26"/>
      <c r="J3" s="26"/>
      <c r="K3" s="26"/>
    </row>
    <row r="4" spans="1:18" ht="13.5" customHeight="1" x14ac:dyDescent="0.3">
      <c r="A4" s="151" t="s">
        <v>47</v>
      </c>
      <c r="B4" s="152"/>
      <c r="C4" s="153"/>
      <c r="D4" s="153"/>
      <c r="E4" s="153"/>
      <c r="F4" s="153"/>
      <c r="G4" s="153"/>
      <c r="H4" s="154"/>
      <c r="I4" s="27"/>
      <c r="J4" s="307" t="s">
        <v>91</v>
      </c>
      <c r="K4" s="27"/>
    </row>
    <row r="5" spans="1:18" ht="13.5" customHeight="1" x14ac:dyDescent="0.3">
      <c r="A5" s="155" t="s">
        <v>48</v>
      </c>
      <c r="B5" s="156"/>
      <c r="C5" s="157"/>
      <c r="D5" s="157"/>
      <c r="E5" s="157"/>
      <c r="F5" s="157"/>
      <c r="G5" s="157"/>
      <c r="H5" s="158"/>
      <c r="I5" s="28"/>
      <c r="J5" s="29"/>
      <c r="K5" s="29"/>
    </row>
    <row r="6" spans="1:18" ht="13.5" customHeight="1" thickBot="1" x14ac:dyDescent="0.35">
      <c r="A6" s="159" t="s">
        <v>49</v>
      </c>
      <c r="B6" s="160"/>
      <c r="C6" s="161"/>
      <c r="D6" s="161"/>
      <c r="E6" s="161"/>
      <c r="F6" s="161"/>
      <c r="G6" s="161"/>
      <c r="H6" s="162"/>
      <c r="I6" s="30"/>
      <c r="J6" s="29"/>
      <c r="K6" s="29"/>
    </row>
    <row r="7" spans="1:18" ht="6.75" customHeight="1" thickBot="1" x14ac:dyDescent="0.35">
      <c r="A7" s="173"/>
      <c r="B7" s="173"/>
      <c r="C7" s="173"/>
      <c r="D7" s="173"/>
      <c r="E7" s="173"/>
      <c r="F7" s="173"/>
      <c r="G7" s="173"/>
      <c r="H7" s="173"/>
      <c r="I7" s="30"/>
      <c r="J7" s="29"/>
      <c r="K7" s="29"/>
    </row>
    <row r="8" spans="1:18" ht="18.75" customHeight="1" thickBot="1" x14ac:dyDescent="0.35">
      <c r="A8" s="174" t="s">
        <v>52</v>
      </c>
      <c r="B8" s="175"/>
      <c r="C8" s="175"/>
      <c r="D8" s="175"/>
      <c r="E8" s="175"/>
      <c r="F8" s="175"/>
      <c r="G8" s="175"/>
      <c r="H8" s="176"/>
      <c r="I8" s="30"/>
      <c r="J8" s="29"/>
      <c r="K8" s="29"/>
    </row>
    <row r="9" spans="1:18" ht="16.2" thickBot="1" x14ac:dyDescent="0.35">
      <c r="A9" s="177" t="s">
        <v>53</v>
      </c>
      <c r="B9" s="178"/>
      <c r="C9" s="178"/>
      <c r="D9" s="178"/>
      <c r="E9" s="178"/>
      <c r="F9" s="178"/>
      <c r="G9" s="178"/>
      <c r="H9" s="179"/>
      <c r="I9" s="30"/>
      <c r="J9" s="29"/>
      <c r="K9" s="29"/>
    </row>
    <row r="10" spans="1:18" s="29" customFormat="1" ht="25.5" customHeight="1" thickBot="1" x14ac:dyDescent="0.25">
      <c r="A10" s="31" t="s">
        <v>54</v>
      </c>
      <c r="B10" s="180" t="s">
        <v>55</v>
      </c>
      <c r="C10" s="181"/>
      <c r="D10" s="32" t="s">
        <v>56</v>
      </c>
      <c r="E10" s="182" t="s">
        <v>25</v>
      </c>
      <c r="F10" s="183"/>
      <c r="G10" s="182" t="s">
        <v>57</v>
      </c>
      <c r="H10" s="184"/>
      <c r="I10" s="30"/>
      <c r="L10" s="33"/>
      <c r="M10" s="33"/>
      <c r="N10" s="33"/>
      <c r="O10" s="33"/>
      <c r="P10" s="33"/>
      <c r="Q10" s="33"/>
      <c r="R10" s="33"/>
    </row>
    <row r="11" spans="1:18" s="29" customFormat="1" ht="23.25" customHeight="1" x14ac:dyDescent="0.2">
      <c r="A11" s="108" t="s">
        <v>59</v>
      </c>
      <c r="B11" s="163" t="s">
        <v>58</v>
      </c>
      <c r="C11" s="164"/>
      <c r="D11" s="34">
        <v>0.25</v>
      </c>
      <c r="E11" s="165">
        <v>700</v>
      </c>
      <c r="F11" s="166"/>
      <c r="G11" s="167">
        <f t="shared" ref="G11:G20" si="0">D11*E11</f>
        <v>175</v>
      </c>
      <c r="H11" s="168"/>
      <c r="I11" s="35"/>
      <c r="J11" s="27"/>
      <c r="K11" s="27"/>
      <c r="L11" s="33"/>
      <c r="M11" s="33"/>
      <c r="N11" s="33"/>
      <c r="O11" s="33"/>
      <c r="P11" s="33"/>
      <c r="Q11" s="33"/>
      <c r="R11" s="33"/>
    </row>
    <row r="12" spans="1:18" s="29" customFormat="1" ht="11.25" customHeight="1" x14ac:dyDescent="0.2">
      <c r="A12" s="109" t="s">
        <v>60</v>
      </c>
      <c r="B12" s="169" t="s">
        <v>63</v>
      </c>
      <c r="C12" s="170"/>
      <c r="D12" s="34">
        <v>0.9</v>
      </c>
      <c r="E12" s="165">
        <v>100</v>
      </c>
      <c r="F12" s="166"/>
      <c r="G12" s="171">
        <f t="shared" si="0"/>
        <v>90</v>
      </c>
      <c r="H12" s="172"/>
      <c r="I12" s="38"/>
      <c r="J12" s="38"/>
      <c r="K12" s="38"/>
      <c r="L12" s="33"/>
      <c r="M12" s="33"/>
      <c r="N12" s="33"/>
      <c r="O12" s="33"/>
      <c r="P12" s="33"/>
      <c r="Q12" s="33"/>
      <c r="R12" s="33"/>
    </row>
    <row r="13" spans="1:18" s="29" customFormat="1" ht="11.25" customHeight="1" x14ac:dyDescent="0.2">
      <c r="A13" s="109" t="s">
        <v>61</v>
      </c>
      <c r="B13" s="185"/>
      <c r="C13" s="185"/>
      <c r="D13" s="34"/>
      <c r="E13" s="165"/>
      <c r="F13" s="166"/>
      <c r="G13" s="171">
        <f t="shared" si="0"/>
        <v>0</v>
      </c>
      <c r="H13" s="172"/>
      <c r="I13" s="39"/>
      <c r="J13" s="39"/>
      <c r="K13" s="39"/>
      <c r="L13" s="33"/>
      <c r="M13" s="33"/>
      <c r="N13" s="33"/>
      <c r="O13" s="33"/>
      <c r="P13" s="33"/>
      <c r="Q13" s="33"/>
      <c r="R13" s="33"/>
    </row>
    <row r="14" spans="1:18" s="29" customFormat="1" ht="10.199999999999999" x14ac:dyDescent="0.2">
      <c r="A14" s="109" t="s">
        <v>62</v>
      </c>
      <c r="B14" s="185"/>
      <c r="C14" s="185"/>
      <c r="D14" s="34"/>
      <c r="E14" s="165"/>
      <c r="F14" s="166"/>
      <c r="G14" s="171">
        <f t="shared" si="0"/>
        <v>0</v>
      </c>
      <c r="H14" s="172"/>
      <c r="I14" s="30"/>
      <c r="L14" s="33"/>
      <c r="M14" s="33"/>
      <c r="N14" s="33"/>
      <c r="O14" s="33"/>
      <c r="P14" s="33"/>
      <c r="Q14" s="33"/>
      <c r="R14" s="33"/>
    </row>
    <row r="15" spans="1:18" s="29" customFormat="1" ht="10.199999999999999" x14ac:dyDescent="0.2">
      <c r="A15" s="37"/>
      <c r="B15" s="185"/>
      <c r="C15" s="185"/>
      <c r="D15" s="34"/>
      <c r="E15" s="165"/>
      <c r="F15" s="166"/>
      <c r="G15" s="171">
        <f t="shared" si="0"/>
        <v>0</v>
      </c>
      <c r="H15" s="172"/>
      <c r="I15" s="30"/>
      <c r="L15" s="33"/>
      <c r="M15" s="33"/>
      <c r="N15" s="33"/>
      <c r="O15" s="33"/>
      <c r="P15" s="33"/>
      <c r="Q15" s="33"/>
      <c r="R15" s="33"/>
    </row>
    <row r="16" spans="1:18" s="29" customFormat="1" ht="10.199999999999999" x14ac:dyDescent="0.2">
      <c r="A16" s="37"/>
      <c r="B16" s="185"/>
      <c r="C16" s="185"/>
      <c r="D16" s="34"/>
      <c r="E16" s="165"/>
      <c r="F16" s="166"/>
      <c r="G16" s="171">
        <f t="shared" si="0"/>
        <v>0</v>
      </c>
      <c r="H16" s="172"/>
      <c r="I16" s="30"/>
      <c r="L16" s="33"/>
      <c r="M16" s="33"/>
      <c r="N16" s="33"/>
      <c r="O16" s="33"/>
      <c r="P16" s="33"/>
      <c r="Q16" s="33"/>
      <c r="R16" s="33"/>
    </row>
    <row r="17" spans="1:21" s="29" customFormat="1" ht="10.199999999999999" x14ac:dyDescent="0.2">
      <c r="A17" s="37"/>
      <c r="B17" s="186"/>
      <c r="C17" s="187"/>
      <c r="D17" s="34"/>
      <c r="E17" s="165"/>
      <c r="F17" s="166"/>
      <c r="G17" s="171">
        <f>D17*E17</f>
        <v>0</v>
      </c>
      <c r="H17" s="172"/>
      <c r="I17" s="30"/>
      <c r="L17" s="33"/>
      <c r="M17" s="33"/>
      <c r="N17" s="33"/>
      <c r="O17" s="33"/>
      <c r="P17" s="33"/>
      <c r="Q17" s="33"/>
      <c r="R17" s="33"/>
    </row>
    <row r="18" spans="1:21" s="29" customFormat="1" ht="10.199999999999999" x14ac:dyDescent="0.2">
      <c r="A18" s="37"/>
      <c r="B18" s="186"/>
      <c r="C18" s="187"/>
      <c r="D18" s="34"/>
      <c r="E18" s="165"/>
      <c r="F18" s="166"/>
      <c r="G18" s="171">
        <f>D18*E18</f>
        <v>0</v>
      </c>
      <c r="H18" s="172"/>
      <c r="I18" s="30"/>
      <c r="L18" s="33"/>
      <c r="M18" s="33"/>
      <c r="N18" s="33"/>
      <c r="O18" s="33"/>
      <c r="P18" s="33"/>
      <c r="Q18" s="33"/>
      <c r="R18" s="33"/>
    </row>
    <row r="19" spans="1:21" s="29" customFormat="1" ht="10.199999999999999" x14ac:dyDescent="0.2">
      <c r="A19" s="37"/>
      <c r="B19" s="186"/>
      <c r="C19" s="187"/>
      <c r="D19" s="34"/>
      <c r="E19" s="165"/>
      <c r="F19" s="166"/>
      <c r="G19" s="171">
        <f>D19*E19</f>
        <v>0</v>
      </c>
      <c r="H19" s="172"/>
      <c r="I19" s="30"/>
      <c r="J19" s="40"/>
      <c r="L19" s="33"/>
      <c r="M19" s="33"/>
      <c r="N19" s="33"/>
      <c r="O19" s="33"/>
      <c r="P19" s="33"/>
      <c r="Q19" s="33"/>
      <c r="R19" s="33"/>
    </row>
    <row r="20" spans="1:21" s="29" customFormat="1" ht="10.8" thickBot="1" x14ac:dyDescent="0.25">
      <c r="A20" s="37"/>
      <c r="B20" s="185"/>
      <c r="C20" s="185"/>
      <c r="D20" s="34"/>
      <c r="E20" s="165"/>
      <c r="F20" s="166"/>
      <c r="G20" s="188">
        <f t="shared" si="0"/>
        <v>0</v>
      </c>
      <c r="H20" s="189"/>
      <c r="I20" s="30"/>
      <c r="J20" s="40"/>
      <c r="L20" s="33"/>
      <c r="M20" s="33"/>
      <c r="N20" s="33"/>
      <c r="O20" s="33"/>
      <c r="P20" s="33"/>
      <c r="Q20" s="33"/>
      <c r="R20" s="33"/>
    </row>
    <row r="21" spans="1:21" ht="16.2" thickBot="1" x14ac:dyDescent="0.35">
      <c r="A21" s="41"/>
      <c r="B21" s="190" t="s">
        <v>64</v>
      </c>
      <c r="C21" s="191"/>
      <c r="D21" s="192"/>
      <c r="E21" s="193">
        <f>SUM(E11:F20)</f>
        <v>800</v>
      </c>
      <c r="F21" s="194"/>
      <c r="G21" s="193">
        <f>SUM(G11:H20)</f>
        <v>265</v>
      </c>
      <c r="H21" s="194"/>
      <c r="I21" s="35"/>
      <c r="J21" s="27"/>
      <c r="K21" s="27"/>
    </row>
    <row r="22" spans="1:21" ht="3.75" customHeight="1" thickBot="1" x14ac:dyDescent="0.35">
      <c r="A22" s="42"/>
      <c r="B22" s="43"/>
      <c r="C22" s="43"/>
      <c r="D22" s="43"/>
      <c r="E22" s="43"/>
      <c r="F22" s="43"/>
      <c r="H22" s="44"/>
      <c r="I22" s="38"/>
      <c r="J22" s="38"/>
      <c r="K22" s="38"/>
    </row>
    <row r="23" spans="1:21" ht="13.5" customHeight="1" x14ac:dyDescent="0.3">
      <c r="A23" s="195" t="s">
        <v>65</v>
      </c>
      <c r="B23" s="196"/>
      <c r="C23" s="196"/>
      <c r="D23" s="45" t="s">
        <v>26</v>
      </c>
      <c r="E23" s="197">
        <v>1E-4</v>
      </c>
      <c r="F23" s="198"/>
      <c r="G23" s="199"/>
      <c r="H23" s="200"/>
      <c r="I23" s="39"/>
      <c r="J23" s="39"/>
      <c r="K23" s="39"/>
    </row>
    <row r="24" spans="1:21" ht="10.5" customHeight="1" x14ac:dyDescent="0.3">
      <c r="A24" s="201" t="s">
        <v>66</v>
      </c>
      <c r="B24" s="202"/>
      <c r="C24" s="202"/>
      <c r="D24" s="46" t="s">
        <v>27</v>
      </c>
      <c r="E24" s="203">
        <v>1</v>
      </c>
      <c r="F24" s="204"/>
      <c r="G24" s="199"/>
      <c r="H24" s="200"/>
      <c r="I24" s="39"/>
      <c r="J24" s="39"/>
      <c r="K24" s="39"/>
    </row>
    <row r="25" spans="1:21" ht="12.75" customHeight="1" x14ac:dyDescent="0.3">
      <c r="A25" s="205" t="s">
        <v>28</v>
      </c>
      <c r="B25" s="206"/>
      <c r="C25" s="206"/>
      <c r="D25" s="47" t="s">
        <v>29</v>
      </c>
      <c r="E25" s="207">
        <v>1</v>
      </c>
      <c r="F25" s="208"/>
      <c r="G25" s="199"/>
      <c r="H25" s="200"/>
      <c r="I25" s="39"/>
      <c r="J25" s="39"/>
      <c r="K25" s="39"/>
      <c r="N25" s="21"/>
      <c r="O25" s="21"/>
      <c r="P25" s="21"/>
      <c r="Q25" s="21"/>
      <c r="R25" s="21"/>
      <c r="S25" s="48"/>
      <c r="T25" s="49"/>
      <c r="U25" s="49"/>
    </row>
    <row r="26" spans="1:21" x14ac:dyDescent="0.3">
      <c r="A26" s="222" t="s">
        <v>67</v>
      </c>
      <c r="B26" s="223"/>
      <c r="C26" s="223"/>
      <c r="D26" s="50" t="s">
        <v>30</v>
      </c>
      <c r="E26" s="224">
        <v>47</v>
      </c>
      <c r="F26" s="225"/>
      <c r="G26" s="199"/>
      <c r="H26" s="200"/>
      <c r="I26" s="39"/>
      <c r="J26" s="39"/>
      <c r="K26" s="39"/>
    </row>
    <row r="27" spans="1:21" x14ac:dyDescent="0.3">
      <c r="A27" s="226" t="s">
        <v>68</v>
      </c>
      <c r="B27" s="227"/>
      <c r="C27" s="227"/>
      <c r="D27" s="51" t="s">
        <v>31</v>
      </c>
      <c r="E27" s="228">
        <f>G21</f>
        <v>265</v>
      </c>
      <c r="F27" s="229"/>
      <c r="G27" s="199"/>
      <c r="H27" s="200"/>
      <c r="I27" s="39"/>
      <c r="J27" s="39"/>
      <c r="K27" s="39"/>
    </row>
    <row r="28" spans="1:21" ht="14.25" customHeight="1" thickBot="1" x14ac:dyDescent="0.35">
      <c r="A28" s="230" t="s">
        <v>69</v>
      </c>
      <c r="B28" s="231"/>
      <c r="C28" s="231"/>
      <c r="D28" s="52" t="s">
        <v>32</v>
      </c>
      <c r="E28" s="232">
        <f>G21+E26</f>
        <v>312</v>
      </c>
      <c r="F28" s="233"/>
      <c r="G28" s="199"/>
      <c r="H28" s="200"/>
      <c r="I28" s="39"/>
      <c r="J28" s="39"/>
      <c r="K28" s="39"/>
    </row>
    <row r="29" spans="1:21" ht="4.5" customHeight="1" thickBot="1" x14ac:dyDescent="0.35">
      <c r="A29" s="209"/>
      <c r="B29" s="210"/>
      <c r="C29" s="210"/>
      <c r="D29" s="210"/>
      <c r="E29" s="210"/>
      <c r="F29" s="210"/>
      <c r="G29" s="211"/>
      <c r="H29" s="212"/>
      <c r="I29" s="53"/>
      <c r="J29" s="53"/>
      <c r="K29" s="53"/>
    </row>
    <row r="30" spans="1:21" ht="13.5" customHeight="1" thickBot="1" x14ac:dyDescent="0.35">
      <c r="A30" s="213" t="s">
        <v>70</v>
      </c>
      <c r="B30" s="214"/>
      <c r="C30" s="214"/>
      <c r="D30" s="214"/>
      <c r="E30" s="214"/>
      <c r="F30" s="214"/>
      <c r="G30" s="214"/>
      <c r="H30" s="215"/>
      <c r="I30" s="26"/>
      <c r="J30" s="26"/>
      <c r="K30" s="26"/>
    </row>
    <row r="31" spans="1:21" s="29" customFormat="1" ht="10.050000000000001" customHeight="1" x14ac:dyDescent="0.2">
      <c r="A31" s="54"/>
      <c r="B31" s="55"/>
      <c r="C31" s="216" t="s">
        <v>71</v>
      </c>
      <c r="D31" s="217"/>
      <c r="E31" s="218" t="s">
        <v>72</v>
      </c>
      <c r="F31" s="219"/>
      <c r="G31" s="220" t="s">
        <v>73</v>
      </c>
      <c r="H31" s="221"/>
      <c r="I31" s="56"/>
      <c r="J31" s="56"/>
      <c r="K31" s="111"/>
      <c r="L31" s="33"/>
      <c r="M31" s="33"/>
      <c r="N31" s="57" t="s">
        <v>33</v>
      </c>
      <c r="O31" s="57"/>
      <c r="P31" s="57" t="s">
        <v>34</v>
      </c>
      <c r="Q31" s="57"/>
      <c r="R31" s="57" t="s">
        <v>35</v>
      </c>
      <c r="S31" s="58"/>
      <c r="T31" s="58"/>
      <c r="U31" s="58"/>
    </row>
    <row r="32" spans="1:21" s="29" customFormat="1" ht="10.050000000000001" customHeight="1" x14ac:dyDescent="0.2">
      <c r="A32" s="59"/>
      <c r="B32" s="60"/>
      <c r="C32" s="240" t="s">
        <v>74</v>
      </c>
      <c r="D32" s="241"/>
      <c r="E32" s="242" t="s">
        <v>79</v>
      </c>
      <c r="F32" s="243"/>
      <c r="G32" s="244" t="s">
        <v>80</v>
      </c>
      <c r="H32" s="245"/>
      <c r="I32" s="56"/>
      <c r="J32" s="56"/>
      <c r="K32" s="61"/>
      <c r="L32" s="33"/>
      <c r="M32" s="33"/>
      <c r="N32" s="57"/>
      <c r="O32" s="57"/>
      <c r="P32" s="57"/>
      <c r="Q32" s="57"/>
      <c r="R32" s="57"/>
      <c r="S32" s="58"/>
      <c r="T32" s="58"/>
      <c r="U32" s="58"/>
    </row>
    <row r="33" spans="1:20" s="29" customFormat="1" ht="10.050000000000001" customHeight="1" x14ac:dyDescent="0.2">
      <c r="A33" s="236" t="s">
        <v>76</v>
      </c>
      <c r="B33" s="237"/>
      <c r="C33" s="246">
        <v>1</v>
      </c>
      <c r="D33" s="247"/>
      <c r="E33" s="248">
        <v>5</v>
      </c>
      <c r="F33" s="249"/>
      <c r="G33" s="248">
        <v>30</v>
      </c>
      <c r="H33" s="249"/>
      <c r="I33" s="62"/>
      <c r="J33" s="63"/>
      <c r="K33" s="110"/>
      <c r="L33" s="33"/>
      <c r="M33" s="64" t="s">
        <v>36</v>
      </c>
      <c r="N33" s="64" t="s">
        <v>37</v>
      </c>
      <c r="O33" s="64"/>
      <c r="P33" s="64" t="s">
        <v>37</v>
      </c>
      <c r="Q33" s="64"/>
      <c r="R33" s="33" t="s">
        <v>37</v>
      </c>
      <c r="T33" s="65"/>
    </row>
    <row r="34" spans="1:20" s="72" customFormat="1" ht="21.6" x14ac:dyDescent="0.3">
      <c r="A34" s="234" t="s">
        <v>75</v>
      </c>
      <c r="B34" s="235"/>
      <c r="C34" s="66" t="s">
        <v>77</v>
      </c>
      <c r="D34" s="67" t="s">
        <v>78</v>
      </c>
      <c r="E34" s="68" t="s">
        <v>77</v>
      </c>
      <c r="F34" s="69" t="s">
        <v>81</v>
      </c>
      <c r="G34" s="70" t="s">
        <v>77</v>
      </c>
      <c r="H34" s="71" t="s">
        <v>78</v>
      </c>
      <c r="I34" s="63"/>
      <c r="J34" s="63"/>
      <c r="L34" s="74" t="s">
        <v>1</v>
      </c>
      <c r="M34" s="75" t="s">
        <v>38</v>
      </c>
      <c r="N34" s="75" t="s">
        <v>39</v>
      </c>
      <c r="O34" s="75" t="s">
        <v>40</v>
      </c>
      <c r="P34" s="75" t="s">
        <v>41</v>
      </c>
      <c r="Q34" s="75" t="s">
        <v>42</v>
      </c>
      <c r="R34" s="73" t="s">
        <v>43</v>
      </c>
      <c r="T34" s="76"/>
    </row>
    <row r="35" spans="1:20" s="29" customFormat="1" ht="10.199999999999999" x14ac:dyDescent="0.2">
      <c r="A35" s="236" t="s">
        <v>44</v>
      </c>
      <c r="B35" s="237"/>
      <c r="C35" s="77">
        <v>0</v>
      </c>
      <c r="D35" s="78">
        <v>0</v>
      </c>
      <c r="E35" s="77">
        <v>0</v>
      </c>
      <c r="F35" s="79">
        <v>0</v>
      </c>
      <c r="G35" s="77">
        <v>0</v>
      </c>
      <c r="H35" s="78">
        <v>0</v>
      </c>
      <c r="I35" s="80"/>
      <c r="J35" s="81"/>
      <c r="K35" s="82"/>
      <c r="L35" s="83">
        <v>0</v>
      </c>
      <c r="M35" s="84">
        <v>0</v>
      </c>
      <c r="N35" s="85">
        <v>0</v>
      </c>
      <c r="O35" s="85"/>
      <c r="P35" s="85">
        <v>0</v>
      </c>
      <c r="Q35" s="85"/>
      <c r="R35" s="85">
        <v>0</v>
      </c>
      <c r="T35" s="86"/>
    </row>
    <row r="36" spans="1:20" s="29" customFormat="1" ht="10.050000000000001" customHeight="1" x14ac:dyDescent="0.2">
      <c r="A36" s="238" t="s">
        <v>2</v>
      </c>
      <c r="B36" s="239"/>
      <c r="C36" s="77" t="e">
        <f>HLOOKUP($C$33,'[1]Bemessungsregendaten, kfu'!$D$20:$N$41,2,0)</f>
        <v>#N/A</v>
      </c>
      <c r="D36" s="87" t="e">
        <f>(N36/1000)*$E$28</f>
        <v>#N/A</v>
      </c>
      <c r="E36" s="77" t="e">
        <f>IF($E$33=0, 0,HLOOKUP($E$33,'[1]Bemessungsregendaten, kfu'!$D$20:$N$41,2,0))</f>
        <v>#N/A</v>
      </c>
      <c r="F36" s="87" t="e">
        <f t="shared" ref="F36:F56" si="1">(P36/1000)*$E$28</f>
        <v>#N/A</v>
      </c>
      <c r="G36" s="77" t="e">
        <f>IF($G$33=0,0,HLOOKUP($G$33,'[1]Bemessungsregendaten, kfu'!$D$20:$N$41,2,0))</f>
        <v>#N/A</v>
      </c>
      <c r="H36" s="87" t="e">
        <f t="shared" ref="H36:H56" si="2">(R36/1000)*$E$28</f>
        <v>#N/A</v>
      </c>
      <c r="I36" s="88"/>
      <c r="J36" s="88"/>
      <c r="K36" s="82"/>
      <c r="L36" s="89">
        <v>5</v>
      </c>
      <c r="M36" s="84" t="e">
        <f>L36*$E$25*(($E$23*$C$60)*$E$24)*($E$26/$E$28)*60000</f>
        <v>#REF!</v>
      </c>
      <c r="N36" s="85" t="e">
        <f>IF((C36*$E$24)-(M36)&gt;0, (C36*$E$24)-M36, 0)</f>
        <v>#N/A</v>
      </c>
      <c r="O36" s="85" t="e">
        <f>L36*$E$25*(($E$23*$E$60)*$E$24)*($E$26/$E$28)*60000</f>
        <v>#N/A</v>
      </c>
      <c r="P36" s="85" t="e">
        <f>IF((E36*$E$24)-O36&gt;0, (E36*$E$24)-O36, 0)</f>
        <v>#N/A</v>
      </c>
      <c r="Q36" s="85" t="e">
        <f>IF(G36&gt;0, L36*$E$25*(($E$23*$G$60)*$E$24)*($E$26/$E$28)*60000,"0")</f>
        <v>#N/A</v>
      </c>
      <c r="R36" s="85" t="e">
        <f>IF((G36*$E$24)-Q36&gt;0, (G36*$E$24)-Q36, 0)</f>
        <v>#N/A</v>
      </c>
      <c r="T36" s="86"/>
    </row>
    <row r="37" spans="1:20" s="29" customFormat="1" ht="10.050000000000001" customHeight="1" x14ac:dyDescent="0.2">
      <c r="A37" s="238" t="s">
        <v>3</v>
      </c>
      <c r="B37" s="239"/>
      <c r="C37" s="77" t="e">
        <f>HLOOKUP($C$33,'[1]Bemessungsregendaten, kfu'!$D$20:$N$41,3,0)</f>
        <v>#N/A</v>
      </c>
      <c r="D37" s="87" t="e">
        <f t="shared" ref="D37:D56" si="3">(N37/1000)*$E$28</f>
        <v>#N/A</v>
      </c>
      <c r="E37" s="77" t="e">
        <f>IF($E$33=0, 0,HLOOKUP($E$33,'[1]Bemessungsregendaten, kfu'!$D$20:$N$41,3,0))</f>
        <v>#N/A</v>
      </c>
      <c r="F37" s="87" t="e">
        <f t="shared" si="1"/>
        <v>#N/A</v>
      </c>
      <c r="G37" s="77" t="e">
        <f>IF($G$33=0,0,HLOOKUP($G$33,'[1]Bemessungsregendaten, kfu'!$D$20:$N$41,3,0))</f>
        <v>#N/A</v>
      </c>
      <c r="H37" s="87" t="e">
        <f t="shared" si="2"/>
        <v>#N/A</v>
      </c>
      <c r="I37" s="88"/>
      <c r="J37" s="88"/>
      <c r="K37" s="82"/>
      <c r="L37" s="89">
        <v>10</v>
      </c>
      <c r="M37" s="84" t="e">
        <f t="shared" ref="M37:M56" si="4">L37*$E$25*(($E$23*$C$60)*$E$24)*($E$26/$E$28)*60000</f>
        <v>#REF!</v>
      </c>
      <c r="N37" s="85" t="e">
        <f>IF((C37*$E$24)-(M37)&gt;0, (C37*$E$24)-M37, 0)</f>
        <v>#N/A</v>
      </c>
      <c r="O37" s="85" t="e">
        <f t="shared" ref="O37:O56" si="5">L37*$E$25*(($E$23*$E$60)*$E$24)*($E$26/$E$28)*60000</f>
        <v>#N/A</v>
      </c>
      <c r="P37" s="85" t="e">
        <f>IF((E37*$E$24)-O37&gt;0, (E37*$E$24)-O37, 0)</f>
        <v>#N/A</v>
      </c>
      <c r="Q37" s="85" t="e">
        <f>IF(G37&gt;0, L37*$E$25*(($E$23*$G$60)*$E$24)*($E$26/$E$28)*60000,"0")</f>
        <v>#N/A</v>
      </c>
      <c r="R37" s="85" t="e">
        <f>IF((G37*$E$24)-Q37&gt;0, (G37*$E$24)-Q37, 0)</f>
        <v>#N/A</v>
      </c>
    </row>
    <row r="38" spans="1:20" s="29" customFormat="1" ht="10.050000000000001" customHeight="1" x14ac:dyDescent="0.2">
      <c r="A38" s="238" t="s">
        <v>4</v>
      </c>
      <c r="B38" s="239"/>
      <c r="C38" s="77" t="e">
        <f>HLOOKUP($C$33,'[1]Bemessungsregendaten, kfu'!$D$20:$N$41,4,0)</f>
        <v>#N/A</v>
      </c>
      <c r="D38" s="87" t="e">
        <f t="shared" si="3"/>
        <v>#N/A</v>
      </c>
      <c r="E38" s="77" t="e">
        <f>IF($E$33=0, 0,HLOOKUP($E$33,'[1]Bemessungsregendaten, kfu'!$D$20:$N$41,4,0))</f>
        <v>#N/A</v>
      </c>
      <c r="F38" s="87" t="e">
        <f t="shared" si="1"/>
        <v>#N/A</v>
      </c>
      <c r="G38" s="77" t="e">
        <f>IF($G$33=0,0,HLOOKUP($G$33,'[1]Bemessungsregendaten, kfu'!$D$20:$N$41,4,0))</f>
        <v>#N/A</v>
      </c>
      <c r="H38" s="87" t="e">
        <f t="shared" si="2"/>
        <v>#N/A</v>
      </c>
      <c r="I38" s="88"/>
      <c r="J38" s="88"/>
      <c r="K38" s="82"/>
      <c r="L38" s="89">
        <v>15</v>
      </c>
      <c r="M38" s="84" t="e">
        <f t="shared" si="4"/>
        <v>#REF!</v>
      </c>
      <c r="N38" s="85" t="e">
        <f>IF((C38*$E$24)-(M38)&gt;0, (C38*$E$24)-M38, 0)</f>
        <v>#N/A</v>
      </c>
      <c r="O38" s="85" t="e">
        <f t="shared" si="5"/>
        <v>#N/A</v>
      </c>
      <c r="P38" s="85" t="e">
        <f>IF((E38*$E$24)-O38&gt;0, (E38*$E$24)-O38, 0)</f>
        <v>#N/A</v>
      </c>
      <c r="Q38" s="85" t="e">
        <f>IF(G38&gt;0, L38*$E$25*(($E$23*$G$60)*$E$24)*($E$26/$E$28)*60000,"0")</f>
        <v>#N/A</v>
      </c>
      <c r="R38" s="85" t="e">
        <f>IF((G38*$E$24)-Q38&gt;0, (G38*$E$24)-Q38, 0)</f>
        <v>#N/A</v>
      </c>
    </row>
    <row r="39" spans="1:20" s="29" customFormat="1" ht="10.050000000000001" customHeight="1" x14ac:dyDescent="0.2">
      <c r="A39" s="238" t="s">
        <v>5</v>
      </c>
      <c r="B39" s="239"/>
      <c r="C39" s="77" t="e">
        <f>HLOOKUP($C$33,'[1]Bemessungsregendaten, kfu'!$D$20:$N$41,5,0)</f>
        <v>#N/A</v>
      </c>
      <c r="D39" s="87" t="e">
        <f t="shared" si="3"/>
        <v>#N/A</v>
      </c>
      <c r="E39" s="77" t="e">
        <f>IF($E$33=0, 0,HLOOKUP($E$33,'[1]Bemessungsregendaten, kfu'!$D$20:$N$41,5,0))</f>
        <v>#N/A</v>
      </c>
      <c r="F39" s="87" t="e">
        <f t="shared" si="1"/>
        <v>#N/A</v>
      </c>
      <c r="G39" s="77" t="e">
        <f>IF($G$33=0,0,HLOOKUP($G$33,'[1]Bemessungsregendaten, kfu'!$D$20:$N$41,5,0))</f>
        <v>#N/A</v>
      </c>
      <c r="H39" s="87" t="e">
        <f t="shared" si="2"/>
        <v>#N/A</v>
      </c>
      <c r="I39" s="88"/>
      <c r="J39" s="88"/>
      <c r="K39" s="82"/>
      <c r="L39" s="89">
        <v>20</v>
      </c>
      <c r="M39" s="84" t="e">
        <f t="shared" si="4"/>
        <v>#REF!</v>
      </c>
      <c r="N39" s="85" t="e">
        <f>IF((C39*$E$24)-(M39)&gt;0, (C39*$E$24)-M39, 0)</f>
        <v>#N/A</v>
      </c>
      <c r="O39" s="85" t="e">
        <f t="shared" si="5"/>
        <v>#N/A</v>
      </c>
      <c r="P39" s="85" t="e">
        <f>IF((E39*$E$24)-O39&gt;0, (E39*$E$24)-O39, 0)</f>
        <v>#N/A</v>
      </c>
      <c r="Q39" s="85" t="e">
        <f>IF(G39&gt;0, L39*$E$25*(($E$23*$G$60)*$E$24)*($E$26/$E$28)*60000,"0")</f>
        <v>#N/A</v>
      </c>
      <c r="R39" s="85" t="e">
        <f>IF((G39*$E$24)-Q39&gt;0, (G39*$E$24)-Q39, 0)</f>
        <v>#N/A</v>
      </c>
    </row>
    <row r="40" spans="1:20" s="29" customFormat="1" ht="10.050000000000001" customHeight="1" x14ac:dyDescent="0.2">
      <c r="A40" s="238" t="s">
        <v>6</v>
      </c>
      <c r="B40" s="239"/>
      <c r="C40" s="77" t="e">
        <f>HLOOKUP($C$33,'[1]Bemessungsregendaten, kfu'!$D$20:$N$41,6,0)</f>
        <v>#N/A</v>
      </c>
      <c r="D40" s="87" t="e">
        <f t="shared" si="3"/>
        <v>#N/A</v>
      </c>
      <c r="E40" s="77" t="e">
        <f>IF($E$33=0, 0,HLOOKUP($E$33,'[1]Bemessungsregendaten, kfu'!$D$20:$N$41,6,0))</f>
        <v>#N/A</v>
      </c>
      <c r="F40" s="87" t="e">
        <f t="shared" si="1"/>
        <v>#N/A</v>
      </c>
      <c r="G40" s="77" t="e">
        <f>IF($G$33=0,0,HLOOKUP($G$33,'[1]Bemessungsregendaten, kfu'!$D$20:$N$41,6,0))</f>
        <v>#N/A</v>
      </c>
      <c r="H40" s="87" t="e">
        <f t="shared" si="2"/>
        <v>#N/A</v>
      </c>
      <c r="I40" s="88"/>
      <c r="J40" s="88"/>
      <c r="K40" s="82"/>
      <c r="L40" s="89">
        <v>30</v>
      </c>
      <c r="M40" s="84" t="e">
        <f t="shared" si="4"/>
        <v>#REF!</v>
      </c>
      <c r="N40" s="85" t="e">
        <f>IF((C40*$E$24)-(M40)&gt;0, (C40*$E$24)-M40, 0)</f>
        <v>#N/A</v>
      </c>
      <c r="O40" s="85" t="e">
        <f t="shared" si="5"/>
        <v>#N/A</v>
      </c>
      <c r="P40" s="85" t="e">
        <f>IF((E40*$E$24)-O40&gt;0, (E40*$E$24)-O40, 0)</f>
        <v>#N/A</v>
      </c>
      <c r="Q40" s="85" t="e">
        <f>IF(G40&gt;0, L40*$E$25*(($E$23*$G$60)*$E$24)*($E$26/$E$28)*60000,"0")</f>
        <v>#N/A</v>
      </c>
      <c r="R40" s="85" t="e">
        <f>IF((G40*$E$24)-Q40&gt;0, (G40*$E$24)-Q40, 0)</f>
        <v>#N/A</v>
      </c>
    </row>
    <row r="41" spans="1:20" s="29" customFormat="1" ht="10.050000000000001" customHeight="1" x14ac:dyDescent="0.2">
      <c r="A41" s="238" t="s">
        <v>7</v>
      </c>
      <c r="B41" s="239"/>
      <c r="C41" s="77" t="e">
        <f>HLOOKUP($C$33,'[1]Bemessungsregendaten, kfu'!$D$20:$N$41,7,0)</f>
        <v>#N/A</v>
      </c>
      <c r="D41" s="87" t="e">
        <f t="shared" si="3"/>
        <v>#N/A</v>
      </c>
      <c r="E41" s="77" t="e">
        <f>IF($E$33=0, 0,HLOOKUP($E$33,'[1]Bemessungsregendaten, kfu'!$D$20:$N$41,7,0))</f>
        <v>#N/A</v>
      </c>
      <c r="F41" s="87" t="e">
        <f t="shared" si="1"/>
        <v>#N/A</v>
      </c>
      <c r="G41" s="77" t="e">
        <f>IF($G$33=0,0,HLOOKUP($G$33,'[1]Bemessungsregendaten, kfu'!$D$20:$N$41,7,0))</f>
        <v>#N/A</v>
      </c>
      <c r="H41" s="87" t="e">
        <f t="shared" si="2"/>
        <v>#N/A</v>
      </c>
      <c r="I41" s="88"/>
      <c r="J41" s="88"/>
      <c r="K41" s="82"/>
      <c r="L41" s="89">
        <v>45</v>
      </c>
      <c r="M41" s="84" t="e">
        <f t="shared" si="4"/>
        <v>#REF!</v>
      </c>
      <c r="N41" s="85" t="e">
        <f>IF((C41*$E$24)-(M41)&gt;0, (C41*$E$24)-M41, 0)</f>
        <v>#N/A</v>
      </c>
      <c r="O41" s="85" t="e">
        <f t="shared" si="5"/>
        <v>#N/A</v>
      </c>
      <c r="P41" s="85" t="e">
        <f>IF((E41*$E$24)-O41&gt;0, (E41*$E$24)-O41, 0)</f>
        <v>#N/A</v>
      </c>
      <c r="Q41" s="85" t="e">
        <f>IF(G41&gt;0, L41*$E$25*(($E$23*$G$60)*$E$24)*($E$26/$E$28)*60000,"0")</f>
        <v>#N/A</v>
      </c>
      <c r="R41" s="85" t="e">
        <f>IF((G41*$E$24)-Q41&gt;0, (G41*$E$24)-Q41, 0)</f>
        <v>#N/A</v>
      </c>
    </row>
    <row r="42" spans="1:20" s="29" customFormat="1" ht="10.050000000000001" customHeight="1" x14ac:dyDescent="0.2">
      <c r="A42" s="238" t="s">
        <v>8</v>
      </c>
      <c r="B42" s="239"/>
      <c r="C42" s="77" t="e">
        <f>HLOOKUP($C$33,'[1]Bemessungsregendaten, kfu'!$D$20:$N$41,8,0)</f>
        <v>#N/A</v>
      </c>
      <c r="D42" s="87" t="e">
        <f t="shared" si="3"/>
        <v>#N/A</v>
      </c>
      <c r="E42" s="77" t="e">
        <f>IF($E$33=0, 0,HLOOKUP($E$33,'[1]Bemessungsregendaten, kfu'!$D$20:$N$41,8,0))</f>
        <v>#N/A</v>
      </c>
      <c r="F42" s="87" t="e">
        <f t="shared" si="1"/>
        <v>#N/A</v>
      </c>
      <c r="G42" s="77" t="e">
        <f>IF($G$33=0,0,HLOOKUP($G$33,'[1]Bemessungsregendaten, kfu'!$D$20:$N$41,8,0))</f>
        <v>#N/A</v>
      </c>
      <c r="H42" s="87" t="e">
        <f t="shared" si="2"/>
        <v>#N/A</v>
      </c>
      <c r="I42" s="88"/>
      <c r="J42" s="88"/>
      <c r="K42" s="82"/>
      <c r="L42" s="89">
        <v>60</v>
      </c>
      <c r="M42" s="84" t="e">
        <f t="shared" si="4"/>
        <v>#REF!</v>
      </c>
      <c r="N42" s="85" t="e">
        <f>IF((C42*$E$24)-(M42)&gt;0, (C42*$E$24)-M42, 0)</f>
        <v>#N/A</v>
      </c>
      <c r="O42" s="85" t="e">
        <f t="shared" si="5"/>
        <v>#N/A</v>
      </c>
      <c r="P42" s="85" t="e">
        <f>IF((E42*$E$24)-O42&gt;0, (E42*$E$24)-O42, 0)</f>
        <v>#N/A</v>
      </c>
      <c r="Q42" s="85" t="e">
        <f>IF(G42&gt;0, L42*$E$25*(($E$23*$G$60)*$E$24)*($E$26/$E$28)*60000,"0")</f>
        <v>#N/A</v>
      </c>
      <c r="R42" s="85" t="e">
        <f>IF((G42*$E$24)-Q42&gt;0, (G42*$E$24)-Q42, 0)</f>
        <v>#N/A</v>
      </c>
    </row>
    <row r="43" spans="1:20" s="29" customFormat="1" ht="10.050000000000001" customHeight="1" x14ac:dyDescent="0.2">
      <c r="A43" s="238" t="s">
        <v>9</v>
      </c>
      <c r="B43" s="239"/>
      <c r="C43" s="77" t="e">
        <f>HLOOKUP($C$33,'[1]Bemessungsregendaten, kfu'!$D$20:$N$41,9,0)</f>
        <v>#N/A</v>
      </c>
      <c r="D43" s="87" t="e">
        <f t="shared" si="3"/>
        <v>#N/A</v>
      </c>
      <c r="E43" s="77" t="e">
        <f>IF($E$33=0, 0,HLOOKUP($E$33,'[1]Bemessungsregendaten, kfu'!$D$20:$N$41,9,0))</f>
        <v>#N/A</v>
      </c>
      <c r="F43" s="87" t="e">
        <f t="shared" si="1"/>
        <v>#N/A</v>
      </c>
      <c r="G43" s="77" t="e">
        <f>IF($G$33=0,0,HLOOKUP($G$33,'[1]Bemessungsregendaten, kfu'!$D$20:$N$41,9,0))</f>
        <v>#N/A</v>
      </c>
      <c r="H43" s="87" t="e">
        <f t="shared" si="2"/>
        <v>#N/A</v>
      </c>
      <c r="I43" s="88"/>
      <c r="J43" s="88"/>
      <c r="K43" s="82"/>
      <c r="L43" s="89">
        <v>90</v>
      </c>
      <c r="M43" s="84" t="e">
        <f t="shared" si="4"/>
        <v>#REF!</v>
      </c>
      <c r="N43" s="85" t="e">
        <f>IF((C43*$E$24)-(M43)&gt;0, (C43*$E$24)-M43, 0)</f>
        <v>#N/A</v>
      </c>
      <c r="O43" s="85" t="e">
        <f t="shared" si="5"/>
        <v>#N/A</v>
      </c>
      <c r="P43" s="85" t="e">
        <f>IF((E43*$E$24)-O43&gt;0, (E43*$E$24)-O43, 0)</f>
        <v>#N/A</v>
      </c>
      <c r="Q43" s="85" t="e">
        <f>IF(G43&gt;0, L43*$E$25*(($E$23*$G$60)*$E$24)*($E$26/$E$28)*60000,"0")</f>
        <v>#N/A</v>
      </c>
      <c r="R43" s="85" t="e">
        <f>IF((G43*$E$24)-Q43&gt;0, (G43*$E$24)-Q43, 0)</f>
        <v>#N/A</v>
      </c>
    </row>
    <row r="44" spans="1:20" s="29" customFormat="1" ht="10.050000000000001" customHeight="1" x14ac:dyDescent="0.2">
      <c r="A44" s="238" t="s">
        <v>10</v>
      </c>
      <c r="B44" s="239"/>
      <c r="C44" s="77" t="e">
        <f>HLOOKUP($C$33,'[1]Bemessungsregendaten, kfu'!$D$20:$N$41,10,0)</f>
        <v>#N/A</v>
      </c>
      <c r="D44" s="87" t="e">
        <f t="shared" si="3"/>
        <v>#N/A</v>
      </c>
      <c r="E44" s="77" t="e">
        <f>IF($E$33=0, 0,HLOOKUP($E$33,'[1]Bemessungsregendaten, kfu'!$D$20:$N$41,10,0))</f>
        <v>#N/A</v>
      </c>
      <c r="F44" s="87" t="e">
        <f t="shared" si="1"/>
        <v>#N/A</v>
      </c>
      <c r="G44" s="77" t="e">
        <f>IF($G$33=0,0,HLOOKUP($G$33,'[1]Bemessungsregendaten, kfu'!$D$20:$N$41,10,0))</f>
        <v>#N/A</v>
      </c>
      <c r="H44" s="87" t="e">
        <f t="shared" si="2"/>
        <v>#N/A</v>
      </c>
      <c r="I44" s="88"/>
      <c r="J44" s="88"/>
      <c r="K44" s="82"/>
      <c r="L44" s="89">
        <v>120</v>
      </c>
      <c r="M44" s="84" t="e">
        <f t="shared" si="4"/>
        <v>#REF!</v>
      </c>
      <c r="N44" s="85" t="e">
        <f>IF((C44*$E$24)-(M44)&gt;0, (C44*$E$24)-M44, 0)</f>
        <v>#N/A</v>
      </c>
      <c r="O44" s="85" t="e">
        <f t="shared" si="5"/>
        <v>#N/A</v>
      </c>
      <c r="P44" s="85" t="e">
        <f>IF((E44*$E$24)-O44&gt;0, (E44*$E$24)-O44, 0)</f>
        <v>#N/A</v>
      </c>
      <c r="Q44" s="85" t="e">
        <f>IF(G44&gt;0, L44*$E$25*(($E$23*$G$60)*$E$24)*($E$26/$E$28)*60000,"0")</f>
        <v>#N/A</v>
      </c>
      <c r="R44" s="85" t="e">
        <f>IF((G44*$E$24)-Q44&gt;0, (G44*$E$24)-Q44, 0)</f>
        <v>#N/A</v>
      </c>
    </row>
    <row r="45" spans="1:20" s="29" customFormat="1" ht="10.050000000000001" customHeight="1" x14ac:dyDescent="0.2">
      <c r="A45" s="238" t="s">
        <v>11</v>
      </c>
      <c r="B45" s="239"/>
      <c r="C45" s="77" t="e">
        <f>HLOOKUP($C$33,'[1]Bemessungsregendaten, kfu'!$D$20:$N$41,11,0)</f>
        <v>#N/A</v>
      </c>
      <c r="D45" s="87" t="e">
        <f t="shared" si="3"/>
        <v>#N/A</v>
      </c>
      <c r="E45" s="77" t="e">
        <f>IF($E$33=0, 0,HLOOKUP($E$33,'[1]Bemessungsregendaten, kfu'!$D$20:$N$41,11,0))</f>
        <v>#N/A</v>
      </c>
      <c r="F45" s="87" t="e">
        <f t="shared" si="1"/>
        <v>#N/A</v>
      </c>
      <c r="G45" s="77" t="e">
        <f>IF($G$33=0,0,HLOOKUP($G$33,'[1]Bemessungsregendaten, kfu'!$D$20:$N$41,11,0))</f>
        <v>#N/A</v>
      </c>
      <c r="H45" s="87" t="e">
        <f t="shared" si="2"/>
        <v>#N/A</v>
      </c>
      <c r="I45" s="88"/>
      <c r="J45" s="88"/>
      <c r="K45" s="82"/>
      <c r="L45" s="89">
        <v>180</v>
      </c>
      <c r="M45" s="84" t="e">
        <f t="shared" si="4"/>
        <v>#REF!</v>
      </c>
      <c r="N45" s="85" t="e">
        <f>IF((C45*$E$24)-(M45)&gt;0, (C45*$E$24)-M45, 0)</f>
        <v>#N/A</v>
      </c>
      <c r="O45" s="85" t="e">
        <f t="shared" si="5"/>
        <v>#N/A</v>
      </c>
      <c r="P45" s="85" t="e">
        <f>IF((E45*$E$24)-O45&gt;0, (E45*$E$24)-O45, 0)</f>
        <v>#N/A</v>
      </c>
      <c r="Q45" s="85" t="e">
        <f>IF(G45&gt;0, L45*$E$25*(($E$23*$G$60)*$E$24)*($E$26/$E$28)*60000,"0")</f>
        <v>#N/A</v>
      </c>
      <c r="R45" s="85" t="e">
        <f>IF((G45*$E$24)-Q45&gt;0, (G45*$E$24)-Q45, 0)</f>
        <v>#N/A</v>
      </c>
    </row>
    <row r="46" spans="1:20" s="29" customFormat="1" ht="10.050000000000001" customHeight="1" x14ac:dyDescent="0.2">
      <c r="A46" s="238" t="s">
        <v>12</v>
      </c>
      <c r="B46" s="239"/>
      <c r="C46" s="77" t="e">
        <f>HLOOKUP($C$33,'[1]Bemessungsregendaten, kfu'!$D$20:$N$41,12,0)</f>
        <v>#N/A</v>
      </c>
      <c r="D46" s="87" t="e">
        <f t="shared" si="3"/>
        <v>#N/A</v>
      </c>
      <c r="E46" s="77" t="e">
        <f>IF($E$33=0, 0,HLOOKUP($E$33,'[1]Bemessungsregendaten, kfu'!$D$20:$N$41,12,0))</f>
        <v>#N/A</v>
      </c>
      <c r="F46" s="87" t="e">
        <f t="shared" si="1"/>
        <v>#N/A</v>
      </c>
      <c r="G46" s="77" t="e">
        <f>IF($G$33=0,0,HLOOKUP($G$33,'[1]Bemessungsregendaten, kfu'!$D$20:$N$41,12,0))</f>
        <v>#N/A</v>
      </c>
      <c r="H46" s="87" t="e">
        <f t="shared" si="2"/>
        <v>#N/A</v>
      </c>
      <c r="I46" s="88"/>
      <c r="J46" s="88"/>
      <c r="K46" s="82"/>
      <c r="L46" s="89">
        <v>240</v>
      </c>
      <c r="M46" s="84" t="e">
        <f t="shared" si="4"/>
        <v>#REF!</v>
      </c>
      <c r="N46" s="85" t="e">
        <f>IF((C46*$E$24)-(M46)&gt;0, (C46*$E$24)-M46, 0)</f>
        <v>#N/A</v>
      </c>
      <c r="O46" s="85" t="e">
        <f t="shared" si="5"/>
        <v>#N/A</v>
      </c>
      <c r="P46" s="85" t="e">
        <f>IF((E46*$E$24)-O46&gt;0, (E46*$E$24)-O46, 0)</f>
        <v>#N/A</v>
      </c>
      <c r="Q46" s="85" t="e">
        <f>IF(G46&gt;0, L46*$E$25*(($E$23*$G$60)*$E$24)*($E$26/$E$28)*60000,"0")</f>
        <v>#N/A</v>
      </c>
      <c r="R46" s="85" t="e">
        <f>IF((G46*$E$24)-Q46&gt;0, (G46*$E$24)-Q46, 0)</f>
        <v>#N/A</v>
      </c>
    </row>
    <row r="47" spans="1:20" s="29" customFormat="1" ht="10.050000000000001" customHeight="1" x14ac:dyDescent="0.2">
      <c r="A47" s="238" t="s">
        <v>13</v>
      </c>
      <c r="B47" s="239"/>
      <c r="C47" s="77" t="e">
        <f>HLOOKUP($C$33,'[1]Bemessungsregendaten, kfu'!$D$20:$N$41,13,0)</f>
        <v>#N/A</v>
      </c>
      <c r="D47" s="87" t="e">
        <f t="shared" si="3"/>
        <v>#N/A</v>
      </c>
      <c r="E47" s="77" t="e">
        <f>IF($E$33=0, 0,HLOOKUP($E$33,'[1]Bemessungsregendaten, kfu'!$D$20:$N$41,13,0))</f>
        <v>#N/A</v>
      </c>
      <c r="F47" s="87" t="e">
        <f t="shared" si="1"/>
        <v>#N/A</v>
      </c>
      <c r="G47" s="77" t="e">
        <f>IF($G$33=0,0,HLOOKUP($G$33,'[1]Bemessungsregendaten, kfu'!$D$20:$N$41,13,0))</f>
        <v>#N/A</v>
      </c>
      <c r="H47" s="87" t="e">
        <f t="shared" si="2"/>
        <v>#N/A</v>
      </c>
      <c r="I47" s="88"/>
      <c r="J47" s="88"/>
      <c r="K47" s="82"/>
      <c r="L47" s="89">
        <v>360</v>
      </c>
      <c r="M47" s="84" t="e">
        <f t="shared" si="4"/>
        <v>#REF!</v>
      </c>
      <c r="N47" s="85" t="e">
        <f>IF((C47*$E$24)-(M47)&gt;0, (C47*$E$24)-M47, 0)</f>
        <v>#N/A</v>
      </c>
      <c r="O47" s="85" t="e">
        <f>L47*$E$25*(($E$23*$E$60)*$E$24)*($E$26/$E$28)*60000</f>
        <v>#N/A</v>
      </c>
      <c r="P47" s="85" t="e">
        <f>IF((E47*$E$24)-O47&gt;0, (E47*$E$24)-O47, 0)</f>
        <v>#N/A</v>
      </c>
      <c r="Q47" s="85" t="e">
        <f>IF(G47&gt;0, L47*$E$25*(($E$23*$G$60)*$E$24)*($E$26/$E$28)*60000,"0")</f>
        <v>#N/A</v>
      </c>
      <c r="R47" s="85" t="e">
        <f>IF((G47*$E$24)-Q47&gt;0, (G47*$E$24)-Q47, 0)</f>
        <v>#N/A</v>
      </c>
    </row>
    <row r="48" spans="1:20" s="29" customFormat="1" ht="10.050000000000001" customHeight="1" x14ac:dyDescent="0.2">
      <c r="A48" s="238" t="s">
        <v>14</v>
      </c>
      <c r="B48" s="239"/>
      <c r="C48" s="77" t="e">
        <f>HLOOKUP($C$33,'[1]Bemessungsregendaten, kfu'!$D$20:$N$41,14,0)</f>
        <v>#N/A</v>
      </c>
      <c r="D48" s="87" t="e">
        <f t="shared" si="3"/>
        <v>#N/A</v>
      </c>
      <c r="E48" s="77" t="e">
        <f>IF($E$33=0, 0,HLOOKUP($E$33,'[1]Bemessungsregendaten, kfu'!$D$20:$N$41,14,0))</f>
        <v>#N/A</v>
      </c>
      <c r="F48" s="87" t="e">
        <f t="shared" si="1"/>
        <v>#N/A</v>
      </c>
      <c r="G48" s="77" t="e">
        <f>IF($G$33=0,0,HLOOKUP($G$33,'[1]Bemessungsregendaten, kfu'!$D$20:$N$41,14,0))</f>
        <v>#N/A</v>
      </c>
      <c r="H48" s="87" t="e">
        <f t="shared" si="2"/>
        <v>#N/A</v>
      </c>
      <c r="I48" s="88"/>
      <c r="J48" s="88"/>
      <c r="K48" s="82"/>
      <c r="L48" s="89">
        <v>540</v>
      </c>
      <c r="M48" s="84" t="e">
        <f t="shared" si="4"/>
        <v>#REF!</v>
      </c>
      <c r="N48" s="85" t="e">
        <f>IF((C48*$E$24)-(M48)&gt;0, (C48*$E$24)-M48, 0)</f>
        <v>#N/A</v>
      </c>
      <c r="O48" s="85" t="e">
        <f t="shared" si="5"/>
        <v>#N/A</v>
      </c>
      <c r="P48" s="85" t="e">
        <f>IF((E48*$E$24)-O48&gt;0, (E48*$E$24)-O48, 0)</f>
        <v>#N/A</v>
      </c>
      <c r="Q48" s="85" t="e">
        <f>IF(G48&gt;0, L48*$E$25*(($E$23*$G$60)*$E$24)*($E$26/$E$28)*60000,"0")</f>
        <v>#N/A</v>
      </c>
      <c r="R48" s="85" t="e">
        <f>IF((G48*$E$24)-Q48&gt;0, (G48*$E$24)-Q48, 0)</f>
        <v>#N/A</v>
      </c>
    </row>
    <row r="49" spans="1:18" s="29" customFormat="1" ht="10.050000000000001" customHeight="1" x14ac:dyDescent="0.2">
      <c r="A49" s="238" t="s">
        <v>15</v>
      </c>
      <c r="B49" s="239"/>
      <c r="C49" s="77" t="e">
        <f>HLOOKUP($C$33,'[1]Bemessungsregendaten, kfu'!$D$20:$N$41,15,0)</f>
        <v>#N/A</v>
      </c>
      <c r="D49" s="87" t="e">
        <f t="shared" si="3"/>
        <v>#N/A</v>
      </c>
      <c r="E49" s="77" t="e">
        <f>IF($E$33=0, 0,HLOOKUP($E$33,'[1]Bemessungsregendaten, kfu'!$D$20:$N$41,15,0))</f>
        <v>#N/A</v>
      </c>
      <c r="F49" s="87" t="e">
        <f t="shared" si="1"/>
        <v>#N/A</v>
      </c>
      <c r="G49" s="77" t="e">
        <f>IF($G$33=0,0,HLOOKUP($G$33,'[1]Bemessungsregendaten, kfu'!$D$20:$N$41,15,0))</f>
        <v>#N/A</v>
      </c>
      <c r="H49" s="87" t="e">
        <f t="shared" si="2"/>
        <v>#N/A</v>
      </c>
      <c r="I49" s="88"/>
      <c r="J49" s="88"/>
      <c r="K49" s="82"/>
      <c r="L49" s="89">
        <v>720</v>
      </c>
      <c r="M49" s="84" t="e">
        <f t="shared" si="4"/>
        <v>#REF!</v>
      </c>
      <c r="N49" s="85" t="e">
        <f>IF((C49*$E$24)-(M49)&gt;0, (C49*$E$24)-M49, 0)</f>
        <v>#N/A</v>
      </c>
      <c r="O49" s="85" t="e">
        <f t="shared" si="5"/>
        <v>#N/A</v>
      </c>
      <c r="P49" s="85" t="e">
        <f>IF((E49*$E$24)-O49&gt;0, (E49*$E$24)-O49, 0)</f>
        <v>#N/A</v>
      </c>
      <c r="Q49" s="85" t="e">
        <f>IF(G49&gt;0, L49*$E$25*(($E$23*$G$60)*$E$24)*($E$26/$E$28)*60000,"0")</f>
        <v>#N/A</v>
      </c>
      <c r="R49" s="85" t="e">
        <f>IF((G49*$E$24)-Q49&gt;0, (G49*$E$24)-Q49, 0)</f>
        <v>#N/A</v>
      </c>
    </row>
    <row r="50" spans="1:18" s="29" customFormat="1" ht="10.050000000000001" customHeight="1" x14ac:dyDescent="0.2">
      <c r="A50" s="238" t="s">
        <v>16</v>
      </c>
      <c r="B50" s="239"/>
      <c r="C50" s="77" t="e">
        <f>HLOOKUP($C$33,'[1]Bemessungsregendaten, kfu'!$D$20:$N$41,16,0)</f>
        <v>#N/A</v>
      </c>
      <c r="D50" s="87" t="e">
        <f t="shared" si="3"/>
        <v>#N/A</v>
      </c>
      <c r="E50" s="77" t="e">
        <f>IF($E$33=0, 0,HLOOKUP($E$33,'[1]Bemessungsregendaten, kfu'!$D$20:$N$41,16,0))</f>
        <v>#N/A</v>
      </c>
      <c r="F50" s="87" t="e">
        <f t="shared" si="1"/>
        <v>#N/A</v>
      </c>
      <c r="G50" s="77" t="e">
        <f>IF($G$33=0,0,HLOOKUP($G$33,'[1]Bemessungsregendaten, kfu'!$D$20:$N$41,16,0))</f>
        <v>#N/A</v>
      </c>
      <c r="H50" s="87" t="e">
        <f t="shared" si="2"/>
        <v>#N/A</v>
      </c>
      <c r="I50" s="88"/>
      <c r="J50" s="88"/>
      <c r="K50" s="82"/>
      <c r="L50" s="89">
        <v>1080</v>
      </c>
      <c r="M50" s="84" t="e">
        <f>L50*$E$25*(($E$23*$C$60)*$E$24)*($E$26/$E$28)*60000</f>
        <v>#REF!</v>
      </c>
      <c r="N50" s="85" t="e">
        <f>IF((C50*$E$24)-(M50)&gt;0, (C50*$E$24)-M50, 0)</f>
        <v>#N/A</v>
      </c>
      <c r="O50" s="85" t="e">
        <f t="shared" si="5"/>
        <v>#N/A</v>
      </c>
      <c r="P50" s="85" t="e">
        <f>IF((E50*$E$24)-O50&gt;0, (E50*$E$24)-O50, 0)</f>
        <v>#N/A</v>
      </c>
      <c r="Q50" s="85" t="e">
        <f>IF(G50&gt;0, L50*$E$25*(($E$23*$G$60)*$E$24)*($E$26/$E$28)*60000,"0")</f>
        <v>#N/A</v>
      </c>
      <c r="R50" s="85" t="e">
        <f>IF((G50*$E$24)-Q50&gt;0, (G50*$E$24)-Q50, 0)</f>
        <v>#N/A</v>
      </c>
    </row>
    <row r="51" spans="1:18" s="29" customFormat="1" ht="10.050000000000001" customHeight="1" x14ac:dyDescent="0.2">
      <c r="A51" s="238" t="s">
        <v>17</v>
      </c>
      <c r="B51" s="239"/>
      <c r="C51" s="77" t="e">
        <f>HLOOKUP($C$33,'[1]Bemessungsregendaten, kfu'!$D$20:$N$41,17,0)</f>
        <v>#N/A</v>
      </c>
      <c r="D51" s="87" t="e">
        <f t="shared" si="3"/>
        <v>#N/A</v>
      </c>
      <c r="E51" s="77" t="e">
        <f>IF($E$33=0, 0,HLOOKUP($E$33,'[1]Bemessungsregendaten, kfu'!$D$20:$N$41,17,0))</f>
        <v>#N/A</v>
      </c>
      <c r="F51" s="87" t="e">
        <f t="shared" si="1"/>
        <v>#N/A</v>
      </c>
      <c r="G51" s="77" t="e">
        <f>IF($G$33=0,0,HLOOKUP($G$33,'[1]Bemessungsregendaten, kfu'!$D$20:$N$41,17,0))</f>
        <v>#N/A</v>
      </c>
      <c r="H51" s="87" t="e">
        <f t="shared" si="2"/>
        <v>#N/A</v>
      </c>
      <c r="I51" s="88"/>
      <c r="J51" s="88"/>
      <c r="K51" s="82"/>
      <c r="L51" s="89">
        <v>1440</v>
      </c>
      <c r="M51" s="84" t="e">
        <f t="shared" si="4"/>
        <v>#REF!</v>
      </c>
      <c r="N51" s="85" t="e">
        <f>IF((C51*$E$24)-(M51)&gt;0, (C51*$E$24)-M51, 0)</f>
        <v>#N/A</v>
      </c>
      <c r="O51" s="85" t="e">
        <f t="shared" si="5"/>
        <v>#N/A</v>
      </c>
      <c r="P51" s="85" t="e">
        <f>IF((E51*$E$24)-O51&gt;0, (E51*$E$24)-O51, 0)</f>
        <v>#N/A</v>
      </c>
      <c r="Q51" s="85" t="e">
        <f>IF(G51&gt;0, L51*$E$25*(($E$23*$G$60)*$E$24)*($E$26/$E$28)*60000,"0")</f>
        <v>#N/A</v>
      </c>
      <c r="R51" s="85" t="e">
        <f>IF((G51*$E$24)-Q51&gt;0, (G51*$E$24)-Q51, 0)</f>
        <v>#N/A</v>
      </c>
    </row>
    <row r="52" spans="1:18" s="29" customFormat="1" ht="10.050000000000001" customHeight="1" x14ac:dyDescent="0.2">
      <c r="A52" s="238" t="s">
        <v>18</v>
      </c>
      <c r="B52" s="239"/>
      <c r="C52" s="77" t="e">
        <f>HLOOKUP($C$33,'[1]Bemessungsregendaten, kfu'!$D$20:$N$41,18,0)</f>
        <v>#N/A</v>
      </c>
      <c r="D52" s="87" t="e">
        <f t="shared" si="3"/>
        <v>#N/A</v>
      </c>
      <c r="E52" s="77" t="e">
        <f>IF($E$33=0, 0,HLOOKUP($E$33,'[1]Bemessungsregendaten, kfu'!$D$20:$N$41,18,0))</f>
        <v>#N/A</v>
      </c>
      <c r="F52" s="87" t="e">
        <f t="shared" si="1"/>
        <v>#N/A</v>
      </c>
      <c r="G52" s="77" t="e">
        <f>IF($G$33=0,0,HLOOKUP($G$33,'[1]Bemessungsregendaten, kfu'!$D$20:$N$41,18,0))</f>
        <v>#N/A</v>
      </c>
      <c r="H52" s="87" t="e">
        <f t="shared" si="2"/>
        <v>#N/A</v>
      </c>
      <c r="I52" s="88"/>
      <c r="J52" s="88"/>
      <c r="K52" s="82"/>
      <c r="L52" s="89">
        <v>2880</v>
      </c>
      <c r="M52" s="84" t="e">
        <f t="shared" si="4"/>
        <v>#REF!</v>
      </c>
      <c r="N52" s="85" t="e">
        <f>IF((C52*$E$24)-(M52)&gt;0, (C52*$E$24)-M52, 0)</f>
        <v>#N/A</v>
      </c>
      <c r="O52" s="85" t="e">
        <f t="shared" si="5"/>
        <v>#N/A</v>
      </c>
      <c r="P52" s="85" t="e">
        <f>IF((E52*$E$24)-O52&gt;0, (E52*$E$24)-O52, 0)</f>
        <v>#N/A</v>
      </c>
      <c r="Q52" s="85" t="e">
        <f>IF(G52&gt;0, L52*$E$25*(($E$23*$G$60)*$E$24)*($E$26/$E$28)*60000,"0")</f>
        <v>#N/A</v>
      </c>
      <c r="R52" s="85" t="e">
        <f>IF((G52*$E$24)-Q52&gt;0, (G52*$E$24)-Q52, 0)</f>
        <v>#N/A</v>
      </c>
    </row>
    <row r="53" spans="1:18" s="29" customFormat="1" ht="10.050000000000001" customHeight="1" x14ac:dyDescent="0.2">
      <c r="A53" s="238" t="s">
        <v>19</v>
      </c>
      <c r="B53" s="239"/>
      <c r="C53" s="77" t="e">
        <f>HLOOKUP($C$33,'[1]Bemessungsregendaten, kfu'!$D$20:$N$41,19,0)</f>
        <v>#N/A</v>
      </c>
      <c r="D53" s="87" t="e">
        <f t="shared" si="3"/>
        <v>#N/A</v>
      </c>
      <c r="E53" s="77" t="e">
        <f>IF($E$33=0, 0,HLOOKUP($E$33,'[1]Bemessungsregendaten, kfu'!$D$20:$N$41,19,0))</f>
        <v>#N/A</v>
      </c>
      <c r="F53" s="87" t="e">
        <f t="shared" si="1"/>
        <v>#N/A</v>
      </c>
      <c r="G53" s="77" t="e">
        <f>IF($G$33=0,0,HLOOKUP($G$33,'[1]Bemessungsregendaten, kfu'!$D$20:$N$41,19,0))</f>
        <v>#N/A</v>
      </c>
      <c r="H53" s="87" t="e">
        <f t="shared" si="2"/>
        <v>#N/A</v>
      </c>
      <c r="I53" s="88"/>
      <c r="J53" s="88"/>
      <c r="K53" s="82"/>
      <c r="L53" s="89">
        <v>4320</v>
      </c>
      <c r="M53" s="84" t="e">
        <f t="shared" si="4"/>
        <v>#REF!</v>
      </c>
      <c r="N53" s="85" t="e">
        <f>IF((C53*$E$24)-(M53)&gt;0, (C53*$E$24)-M53, 0)</f>
        <v>#N/A</v>
      </c>
      <c r="O53" s="85" t="e">
        <f t="shared" si="5"/>
        <v>#N/A</v>
      </c>
      <c r="P53" s="85" t="e">
        <f>IF((E53*$E$24)-O53&gt;0, (E53*$E$24)-O53, 0)</f>
        <v>#N/A</v>
      </c>
      <c r="Q53" s="85" t="e">
        <f>IF(G53&gt;0, L53*$E$25*(($E$23*$G$60)*$E$24)*($E$26/$E$28)*60000,"0")</f>
        <v>#N/A</v>
      </c>
      <c r="R53" s="85" t="e">
        <f>IF((G53*$E$24)-Q53&gt;0, (G53*$E$24)-Q53, 0)</f>
        <v>#N/A</v>
      </c>
    </row>
    <row r="54" spans="1:18" s="29" customFormat="1" ht="10.050000000000001" customHeight="1" x14ac:dyDescent="0.2">
      <c r="A54" s="238" t="s">
        <v>20</v>
      </c>
      <c r="B54" s="239"/>
      <c r="C54" s="77" t="e">
        <f>HLOOKUP($C$33,'[1]Bemessungsregendaten, kfu'!$D$20:$N$41,20,0)</f>
        <v>#N/A</v>
      </c>
      <c r="D54" s="87" t="e">
        <f t="shared" si="3"/>
        <v>#N/A</v>
      </c>
      <c r="E54" s="77" t="e">
        <f>IF($E$33=0, 0,HLOOKUP($E$33,'[1]Bemessungsregendaten, kfu'!$D$20:$N$41,20,0))</f>
        <v>#N/A</v>
      </c>
      <c r="F54" s="87" t="e">
        <f t="shared" si="1"/>
        <v>#N/A</v>
      </c>
      <c r="G54" s="77" t="e">
        <f>IF($G$33=0,0,HLOOKUP($G$33,'[1]Bemessungsregendaten, kfu'!$D$20:$N$41,20,0))</f>
        <v>#N/A</v>
      </c>
      <c r="H54" s="87" t="e">
        <f t="shared" si="2"/>
        <v>#N/A</v>
      </c>
      <c r="I54" s="88"/>
      <c r="J54" s="88"/>
      <c r="K54" s="82"/>
      <c r="L54" s="89">
        <v>5760</v>
      </c>
      <c r="M54" s="84" t="e">
        <f t="shared" si="4"/>
        <v>#REF!</v>
      </c>
      <c r="N54" s="85" t="e">
        <f>IF((C54*$E$24)-(M54)&gt;0, (C54*$E$24)-M54, 0)</f>
        <v>#N/A</v>
      </c>
      <c r="O54" s="85" t="e">
        <f t="shared" si="5"/>
        <v>#N/A</v>
      </c>
      <c r="P54" s="85" t="e">
        <f>IF((E54*$E$24)-O54&gt;0, (E54*$E$24)-O54, 0)</f>
        <v>#N/A</v>
      </c>
      <c r="Q54" s="85" t="e">
        <f>IF(G54&gt;0, L54*$E$25*(($E$23*$G$60)*$E$24)*($E$26/$E$28)*60000,"0")</f>
        <v>#N/A</v>
      </c>
      <c r="R54" s="85" t="e">
        <f>IF((G54*$E$24)-Q54&gt;0, (G54*$E$24)-Q54, 0)</f>
        <v>#N/A</v>
      </c>
    </row>
    <row r="55" spans="1:18" s="29" customFormat="1" ht="10.050000000000001" customHeight="1" x14ac:dyDescent="0.2">
      <c r="A55" s="238" t="s">
        <v>21</v>
      </c>
      <c r="B55" s="239"/>
      <c r="C55" s="77" t="e">
        <f>HLOOKUP($C$33,'[1]Bemessungsregendaten, kfu'!$D$20:$N$41,21,0)</f>
        <v>#N/A</v>
      </c>
      <c r="D55" s="87" t="e">
        <f t="shared" si="3"/>
        <v>#N/A</v>
      </c>
      <c r="E55" s="77" t="e">
        <f>IF($E$33=0, 0,HLOOKUP($E$33,'[1]Bemessungsregendaten, kfu'!$D$20:$N$41,21,0))</f>
        <v>#N/A</v>
      </c>
      <c r="F55" s="87" t="e">
        <f t="shared" si="1"/>
        <v>#N/A</v>
      </c>
      <c r="G55" s="77" t="e">
        <f>IF($G$33=0,0,HLOOKUP($G$33,'[1]Bemessungsregendaten, kfu'!$D$20:$N$41,21,0))</f>
        <v>#N/A</v>
      </c>
      <c r="H55" s="87" t="e">
        <f t="shared" si="2"/>
        <v>#N/A</v>
      </c>
      <c r="I55" s="88"/>
      <c r="J55" s="88"/>
      <c r="K55" s="82"/>
      <c r="L55" s="89">
        <v>7200</v>
      </c>
      <c r="M55" s="84" t="e">
        <f t="shared" si="4"/>
        <v>#REF!</v>
      </c>
      <c r="N55" s="85" t="e">
        <f>IF((C55*$E$24)-(M55)&gt;0, (C55*$E$24)-M55, 0)</f>
        <v>#N/A</v>
      </c>
      <c r="O55" s="85" t="e">
        <f t="shared" si="5"/>
        <v>#N/A</v>
      </c>
      <c r="P55" s="85" t="e">
        <f>IF((E55*$E$24)-O55&gt;0, (E55*$E$24)-O55, 0)</f>
        <v>#N/A</v>
      </c>
      <c r="Q55" s="85" t="e">
        <f>IF(G55&gt;0, L55*$E$25*(($E$23*$G$60)*$E$24)*($E$26/$E$28)*60000,"0")</f>
        <v>#N/A</v>
      </c>
      <c r="R55" s="85" t="e">
        <f>IF((G55*$E$24)-Q55&gt;0, (G55*$E$24)-Q55, 0)</f>
        <v>#N/A</v>
      </c>
    </row>
    <row r="56" spans="1:18" s="29" customFormat="1" ht="10.050000000000001" customHeight="1" thickBot="1" x14ac:dyDescent="0.25">
      <c r="A56" s="258" t="s">
        <v>22</v>
      </c>
      <c r="B56" s="259"/>
      <c r="C56" s="90" t="e">
        <f>HLOOKUP($C$33,'[1]Bemessungsregendaten, kfu'!$D$20:$N$304,22,0)</f>
        <v>#N/A</v>
      </c>
      <c r="D56" s="87" t="e">
        <f t="shared" si="3"/>
        <v>#N/A</v>
      </c>
      <c r="E56" s="77" t="e">
        <f>IF($E$33=0, 0,HLOOKUP($E$33,'[1]Bemessungsregendaten, kfu'!$D$20:$N$41,22,0))</f>
        <v>#N/A</v>
      </c>
      <c r="F56" s="87" t="e">
        <f t="shared" si="1"/>
        <v>#N/A</v>
      </c>
      <c r="G56" s="77" t="e">
        <f>IF($G$33=0,0,HLOOKUP($G$33,'[1]Bemessungsregendaten, kfu'!$D$20:$N$41,22,0))</f>
        <v>#N/A</v>
      </c>
      <c r="H56" s="87" t="e">
        <f t="shared" si="2"/>
        <v>#N/A</v>
      </c>
      <c r="I56" s="88"/>
      <c r="J56" s="88"/>
      <c r="K56" s="82"/>
      <c r="L56" s="89">
        <v>8640</v>
      </c>
      <c r="M56" s="84" t="e">
        <f t="shared" si="4"/>
        <v>#REF!</v>
      </c>
      <c r="N56" s="85" t="e">
        <f>IF((C56*$E$24)-(M56)&gt;0, (C56*$E$24)-M56, 0)</f>
        <v>#N/A</v>
      </c>
      <c r="O56" s="85" t="e">
        <f t="shared" si="5"/>
        <v>#N/A</v>
      </c>
      <c r="P56" s="85" t="e">
        <f>IF((E56*$E$24)-O56&gt;0, (E56*$E$24)-O56, 0)</f>
        <v>#N/A</v>
      </c>
      <c r="Q56" s="85" t="e">
        <f>IF(G56&gt;0, L56*$E$25*(($E$23*$G$60)*$E$24)*($E$26/$E$28)*60000,"0")</f>
        <v>#N/A</v>
      </c>
      <c r="R56" s="85" t="e">
        <f>IF((G56*$E$24)-Q56&gt;0, (G56*$E$24)-Q56, 0)</f>
        <v>#N/A</v>
      </c>
    </row>
    <row r="57" spans="1:18" ht="9.75" customHeight="1" thickBot="1" x14ac:dyDescent="0.35">
      <c r="A57" s="250"/>
      <c r="B57" s="250"/>
      <c r="C57" s="250"/>
      <c r="D57" s="250"/>
      <c r="E57" s="250"/>
      <c r="F57" s="250"/>
      <c r="G57" s="250"/>
      <c r="H57" s="250"/>
      <c r="I57"/>
      <c r="J57"/>
      <c r="K57"/>
    </row>
    <row r="58" spans="1:18" ht="16.5" customHeight="1" thickBot="1" x14ac:dyDescent="0.35">
      <c r="A58" s="251" t="s">
        <v>82</v>
      </c>
      <c r="B58" s="252"/>
      <c r="C58" s="252"/>
      <c r="D58" s="252"/>
      <c r="E58" s="252"/>
      <c r="F58" s="252"/>
      <c r="G58" s="252"/>
      <c r="H58" s="253"/>
      <c r="I58" s="91"/>
      <c r="J58" s="91"/>
      <c r="K58" s="91"/>
    </row>
    <row r="59" spans="1:18" ht="12" customHeight="1" x14ac:dyDescent="0.3">
      <c r="A59" s="254" t="s">
        <v>76</v>
      </c>
      <c r="B59" s="255"/>
      <c r="C59" s="256">
        <f>C33</f>
        <v>1</v>
      </c>
      <c r="D59" s="257"/>
      <c r="E59" s="256">
        <f>E33</f>
        <v>5</v>
      </c>
      <c r="F59" s="257"/>
      <c r="G59" s="256">
        <f>G33</f>
        <v>30</v>
      </c>
      <c r="H59" s="257"/>
    </row>
    <row r="60" spans="1:18" ht="12" customHeight="1" x14ac:dyDescent="0.3">
      <c r="A60" s="269" t="s">
        <v>45</v>
      </c>
      <c r="B60" s="255"/>
      <c r="C60" s="270" t="e">
        <f>'[1]Bemessungsregendaten, kfu'!D44</f>
        <v>#REF!</v>
      </c>
      <c r="D60" s="271"/>
      <c r="E60" s="270" t="e">
        <f>HLOOKUP(E33,'[1]Bemessungsregendaten, kfu'!D43:N45,2,TRUE)</f>
        <v>#N/A</v>
      </c>
      <c r="F60" s="271"/>
      <c r="G60" s="270" t="e">
        <f>HLOOKUP(G33,'[1]Bemessungsregendaten, kfu'!D43:N45,2,TRUE)</f>
        <v>#N/A</v>
      </c>
      <c r="H60" s="271"/>
    </row>
    <row r="61" spans="1:18" ht="23.25" customHeight="1" x14ac:dyDescent="0.3">
      <c r="A61" s="272" t="s">
        <v>83</v>
      </c>
      <c r="B61" s="273"/>
      <c r="C61" s="274" t="e">
        <f>MAX(D36:D56)</f>
        <v>#N/A</v>
      </c>
      <c r="D61" s="275"/>
      <c r="E61" s="274" t="e">
        <f>MAX(F36:F56)</f>
        <v>#N/A</v>
      </c>
      <c r="F61" s="275"/>
      <c r="G61" s="274" t="e">
        <f>MAX(H36:H56)</f>
        <v>#N/A</v>
      </c>
      <c r="H61" s="275"/>
    </row>
    <row r="62" spans="1:18" s="92" customFormat="1" ht="22.5" customHeight="1" x14ac:dyDescent="0.3">
      <c r="A62" s="272" t="s">
        <v>84</v>
      </c>
      <c r="B62" s="273"/>
      <c r="C62" s="260" t="e">
        <f>C61/E26</f>
        <v>#N/A</v>
      </c>
      <c r="D62" s="261"/>
      <c r="E62" s="260" t="e">
        <f>E61/E26</f>
        <v>#N/A</v>
      </c>
      <c r="F62" s="261"/>
      <c r="G62" s="260" t="e">
        <f>G61/E26</f>
        <v>#N/A</v>
      </c>
      <c r="H62" s="261"/>
      <c r="L62" s="93"/>
      <c r="M62" s="93"/>
      <c r="N62" s="93"/>
      <c r="O62" s="93"/>
      <c r="P62" s="93"/>
      <c r="Q62" s="93"/>
      <c r="R62" s="93"/>
    </row>
    <row r="63" spans="1:18" ht="16.2" thickBot="1" x14ac:dyDescent="0.35">
      <c r="A63" s="262" t="s">
        <v>85</v>
      </c>
      <c r="B63" s="263"/>
      <c r="C63" s="94" t="e">
        <f>IF((MAX(D36:D56)&gt;0),(INDEX(A36:A56,MATCH(MAX(D36:D56),D36:D56,0))),"-")</f>
        <v>#N/A</v>
      </c>
      <c r="D63" s="95" t="e">
        <f>IF((MAX(D36:D56)&gt;0),(INDEX(C36:C56,MATCH(MAX(D36:D56),D36:D56,0))),"-")</f>
        <v>#N/A</v>
      </c>
      <c r="E63" s="94" t="e">
        <f>IF((MAX(F36:F56)&gt;0),(INDEX(A36:A56,MATCH(MAX(F36:F56),F36:F56,0))),"-")</f>
        <v>#N/A</v>
      </c>
      <c r="F63" s="95" t="e">
        <f>IF((MAX(F36:F56)&gt;0),(INDEX(E36:E56,MATCH(MAX(F36:F56),F36:F56,0))),"-")</f>
        <v>#N/A</v>
      </c>
      <c r="G63" s="94" t="e">
        <f>IF((MAX(H36:H56)&gt;0),(INDEX(A36:A56,MATCH(MAX(H36:H56),H36:H56,0))),"-")</f>
        <v>#N/A</v>
      </c>
      <c r="H63" s="95" t="e">
        <f>IF((MAX(H36:H56)&gt;0),(INDEX(G36:G430,MATCH(MAX(H36:H56),H36:H56,0))),"-")</f>
        <v>#N/A</v>
      </c>
    </row>
    <row r="64" spans="1:18" ht="12.75" customHeight="1" x14ac:dyDescent="0.3">
      <c r="A64" s="264" t="s">
        <v>86</v>
      </c>
      <c r="B64" s="265"/>
      <c r="C64" s="266">
        <f>$E$26*($E$23*$E$24)*1000</f>
        <v>4.7</v>
      </c>
      <c r="D64" s="267"/>
      <c r="E64" s="267"/>
      <c r="F64" s="267"/>
      <c r="G64" s="267"/>
      <c r="H64" s="268"/>
    </row>
    <row r="65" spans="1:18" x14ac:dyDescent="0.3">
      <c r="A65" s="280" t="s">
        <v>87</v>
      </c>
      <c r="B65" s="281"/>
      <c r="C65" s="282">
        <f>C64*3.6*24</f>
        <v>406.08000000000004</v>
      </c>
      <c r="D65" s="283"/>
      <c r="E65" s="283"/>
      <c r="F65" s="283"/>
      <c r="G65" s="283"/>
      <c r="H65" s="284"/>
    </row>
    <row r="66" spans="1:18" ht="22.5" customHeight="1" x14ac:dyDescent="0.3">
      <c r="A66" s="272" t="s">
        <v>88</v>
      </c>
      <c r="B66" s="285"/>
      <c r="C66" s="282" t="e">
        <f>'[1]Bemessungsregendaten, kfu'!D36*G21/1000</f>
        <v>#REF!</v>
      </c>
      <c r="D66" s="286"/>
      <c r="E66" s="286"/>
      <c r="F66" s="286"/>
      <c r="G66" s="286"/>
      <c r="H66" s="287"/>
    </row>
    <row r="67" spans="1:18" ht="12.75" customHeight="1" x14ac:dyDescent="0.3">
      <c r="A67" s="288" t="s">
        <v>89</v>
      </c>
      <c r="B67" s="289"/>
      <c r="C67" s="292" t="e">
        <f>((C62)/($E$23*C60)/3600)</f>
        <v>#N/A</v>
      </c>
      <c r="D67" s="292"/>
      <c r="E67" s="293" t="e">
        <f>((E62)/($E$23*E60))/3600</f>
        <v>#N/A</v>
      </c>
      <c r="F67" s="294"/>
      <c r="G67" s="297" t="e">
        <f>((G62)/($E$23*G60))/3600</f>
        <v>#N/A</v>
      </c>
      <c r="H67" s="298"/>
    </row>
    <row r="68" spans="1:18" ht="12.75" customHeight="1" thickBot="1" x14ac:dyDescent="0.35">
      <c r="A68" s="290"/>
      <c r="B68" s="291"/>
      <c r="C68" s="301" t="e">
        <f>IF(C67&gt;24,"NOT OK", "OK")</f>
        <v>#N/A</v>
      </c>
      <c r="D68" s="302"/>
      <c r="E68" s="295"/>
      <c r="F68" s="296"/>
      <c r="G68" s="299"/>
      <c r="H68" s="300"/>
    </row>
    <row r="69" spans="1:18" ht="64.5" customHeight="1" x14ac:dyDescent="0.3">
      <c r="A69" s="96"/>
      <c r="B69" s="96"/>
      <c r="C69" s="97"/>
      <c r="D69" s="97"/>
      <c r="E69" s="97"/>
      <c r="F69" s="97"/>
      <c r="G69" s="97"/>
      <c r="H69" s="97"/>
    </row>
    <row r="70" spans="1:18" x14ac:dyDescent="0.3">
      <c r="B70"/>
      <c r="C70"/>
      <c r="D70"/>
      <c r="E70"/>
      <c r="F70"/>
      <c r="G70"/>
      <c r="H70"/>
      <c r="I70" s="20"/>
      <c r="J70" s="20"/>
      <c r="K70" s="20"/>
      <c r="L70"/>
      <c r="M70"/>
      <c r="N70"/>
      <c r="O70"/>
      <c r="P70"/>
      <c r="Q70"/>
      <c r="R70"/>
    </row>
    <row r="71" spans="1:18" x14ac:dyDescent="0.3">
      <c r="B71"/>
      <c r="C71"/>
      <c r="D71"/>
      <c r="E71"/>
      <c r="F71"/>
      <c r="G71"/>
      <c r="H71"/>
      <c r="I71" s="20"/>
      <c r="J71" s="20"/>
      <c r="K71" s="20"/>
      <c r="L71"/>
      <c r="M71"/>
      <c r="N71"/>
      <c r="O71"/>
      <c r="P71"/>
      <c r="Q71"/>
      <c r="R71"/>
    </row>
    <row r="72" spans="1:18" x14ac:dyDescent="0.3">
      <c r="B72"/>
      <c r="C72"/>
      <c r="D72"/>
      <c r="E72"/>
      <c r="F72"/>
      <c r="G72"/>
      <c r="H72"/>
      <c r="I72" s="20"/>
      <c r="J72" s="20"/>
      <c r="K72" s="20"/>
      <c r="L72"/>
      <c r="M72"/>
      <c r="N72"/>
      <c r="O72"/>
      <c r="P72"/>
      <c r="Q72"/>
      <c r="R72"/>
    </row>
    <row r="73" spans="1:18" ht="28.5" customHeight="1" x14ac:dyDescent="0.3">
      <c r="B73"/>
      <c r="C73"/>
      <c r="D73"/>
      <c r="E73"/>
      <c r="F73"/>
      <c r="G73"/>
      <c r="H73"/>
      <c r="I73" s="20"/>
      <c r="J73" s="20"/>
      <c r="K73" s="20"/>
      <c r="L73"/>
      <c r="M73"/>
      <c r="N73"/>
      <c r="O73"/>
      <c r="P73"/>
      <c r="Q73"/>
      <c r="R73"/>
    </row>
    <row r="74" spans="1:18" ht="36" customHeight="1" x14ac:dyDescent="0.3">
      <c r="B74"/>
      <c r="C74"/>
      <c r="D74"/>
      <c r="E74"/>
      <c r="F74"/>
      <c r="G74"/>
      <c r="H74"/>
      <c r="I74" s="20"/>
      <c r="J74" s="20"/>
      <c r="K74" s="20"/>
      <c r="L74"/>
      <c r="M74"/>
      <c r="N74"/>
      <c r="O74"/>
      <c r="P74"/>
      <c r="Q74"/>
      <c r="R74"/>
    </row>
    <row r="75" spans="1:18" ht="72" customHeight="1" x14ac:dyDescent="0.3">
      <c r="B75"/>
      <c r="C75"/>
      <c r="D75"/>
      <c r="E75"/>
      <c r="F75"/>
      <c r="G75"/>
      <c r="H75"/>
      <c r="I75" s="20"/>
      <c r="J75" s="20"/>
      <c r="K75" s="20"/>
      <c r="L75"/>
      <c r="M75"/>
      <c r="N75"/>
      <c r="O75"/>
      <c r="P75"/>
      <c r="Q75"/>
      <c r="R75"/>
    </row>
    <row r="76" spans="1:18" x14ac:dyDescent="0.3">
      <c r="B76"/>
      <c r="C76"/>
      <c r="D76"/>
      <c r="E76"/>
      <c r="F76"/>
      <c r="G76"/>
      <c r="H76"/>
      <c r="I76" s="20"/>
      <c r="J76" s="20"/>
      <c r="K76" s="20"/>
      <c r="L76"/>
      <c r="M76"/>
      <c r="N76"/>
      <c r="O76"/>
      <c r="P76"/>
      <c r="Q76"/>
      <c r="R76"/>
    </row>
    <row r="77" spans="1:18" ht="46.5" customHeight="1" x14ac:dyDescent="0.3">
      <c r="B77"/>
      <c r="C77"/>
      <c r="D77"/>
      <c r="E77"/>
      <c r="F77"/>
      <c r="G77"/>
      <c r="H77"/>
      <c r="I77" s="20"/>
      <c r="J77" s="20"/>
      <c r="K77" s="20"/>
      <c r="L77"/>
      <c r="M77"/>
      <c r="N77"/>
      <c r="O77"/>
      <c r="P77"/>
      <c r="Q77"/>
      <c r="R77"/>
    </row>
    <row r="78" spans="1:18" ht="50.25" customHeight="1" x14ac:dyDescent="0.3">
      <c r="B78"/>
      <c r="C78"/>
      <c r="D78"/>
      <c r="E78"/>
      <c r="F78"/>
      <c r="G78"/>
      <c r="H78"/>
      <c r="I78" s="20"/>
      <c r="J78" s="20"/>
      <c r="K78" s="20"/>
      <c r="L78"/>
      <c r="M78"/>
      <c r="N78"/>
      <c r="O78"/>
      <c r="P78"/>
      <c r="Q78"/>
      <c r="R78"/>
    </row>
    <row r="79" spans="1:18" x14ac:dyDescent="0.3">
      <c r="B79"/>
      <c r="C79"/>
      <c r="D79"/>
      <c r="E79"/>
      <c r="F79"/>
      <c r="G79"/>
      <c r="H79"/>
      <c r="I79" s="20"/>
      <c r="J79" s="20"/>
      <c r="K79" s="20"/>
      <c r="L79"/>
      <c r="M79"/>
      <c r="N79"/>
      <c r="O79"/>
      <c r="P79"/>
      <c r="Q79"/>
      <c r="R79"/>
    </row>
    <row r="80" spans="1:18" x14ac:dyDescent="0.3">
      <c r="A80" s="36"/>
      <c r="G80"/>
      <c r="H80"/>
      <c r="I80" s="20"/>
      <c r="J80" s="20"/>
      <c r="K80" s="20"/>
      <c r="L80"/>
      <c r="M80"/>
      <c r="N80"/>
      <c r="O80"/>
      <c r="P80"/>
      <c r="Q80"/>
      <c r="R80"/>
    </row>
    <row r="81" spans="1:18" ht="28.5" customHeight="1" x14ac:dyDescent="0.3">
      <c r="A81" s="36"/>
      <c r="G81"/>
      <c r="H81"/>
      <c r="I81" s="20"/>
      <c r="J81" s="20"/>
      <c r="K81" s="20"/>
      <c r="L81"/>
      <c r="M81"/>
      <c r="N81"/>
      <c r="O81"/>
      <c r="P81"/>
      <c r="Q81"/>
      <c r="R81"/>
    </row>
    <row r="82" spans="1:18" x14ac:dyDescent="0.3">
      <c r="A82" s="276"/>
      <c r="B82" s="276"/>
      <c r="C82" s="5"/>
      <c r="D82" s="5"/>
    </row>
    <row r="83" spans="1:18" ht="28.5" customHeight="1" x14ac:dyDescent="0.3">
      <c r="A83" s="277"/>
      <c r="B83" s="277"/>
      <c r="C83" s="98"/>
      <c r="D83" s="278"/>
      <c r="E83" s="278"/>
      <c r="F83" s="98"/>
    </row>
    <row r="84" spans="1:18" ht="36" customHeight="1" x14ac:dyDescent="0.3">
      <c r="A84" s="279"/>
      <c r="B84" s="279"/>
      <c r="C84" s="99"/>
      <c r="D84" s="100"/>
      <c r="F84" s="98"/>
    </row>
    <row r="85" spans="1:18" ht="72" customHeight="1" x14ac:dyDescent="0.3">
      <c r="A85" s="277"/>
      <c r="B85" s="277"/>
      <c r="C85" s="101"/>
      <c r="D85" s="100"/>
      <c r="F85" s="101"/>
    </row>
    <row r="86" spans="1:18" x14ac:dyDescent="0.3">
      <c r="A86" s="303"/>
      <c r="B86" s="303"/>
      <c r="C86" s="98"/>
      <c r="D86" s="102"/>
      <c r="F86" s="98"/>
    </row>
    <row r="87" spans="1:18" ht="46.5" customHeight="1" x14ac:dyDescent="0.3">
      <c r="F87" s="98"/>
    </row>
    <row r="88" spans="1:18" ht="50.25" customHeight="1" x14ac:dyDescent="0.3">
      <c r="A88" s="277"/>
      <c r="B88" s="277"/>
      <c r="C88" s="101"/>
      <c r="D88" s="103"/>
    </row>
    <row r="89" spans="1:18" x14ac:dyDescent="0.3">
      <c r="A89" s="276"/>
      <c r="B89" s="276"/>
    </row>
    <row r="90" spans="1:18" x14ac:dyDescent="0.3">
      <c r="A90" s="132"/>
      <c r="B90" s="132"/>
    </row>
    <row r="91" spans="1:18" ht="28.5" customHeight="1" x14ac:dyDescent="0.3">
      <c r="A91" s="306"/>
      <c r="B91" s="306"/>
      <c r="D91" s="104"/>
      <c r="F91" s="98"/>
    </row>
    <row r="92" spans="1:18" ht="29.25" customHeight="1" x14ac:dyDescent="0.3">
      <c r="A92" s="279"/>
      <c r="B92" s="305"/>
      <c r="C92" s="101"/>
      <c r="D92" s="105"/>
      <c r="F92" s="98"/>
      <c r="G92" s="98"/>
      <c r="H92" s="100"/>
    </row>
    <row r="93" spans="1:18" x14ac:dyDescent="0.3">
      <c r="A93" s="303"/>
      <c r="B93" s="304"/>
      <c r="C93" s="98"/>
      <c r="D93" s="106"/>
      <c r="F93" s="98"/>
      <c r="H93" s="100"/>
    </row>
    <row r="94" spans="1:18" ht="27.75" customHeight="1" x14ac:dyDescent="0.3">
      <c r="A94" s="279"/>
      <c r="B94" s="305"/>
      <c r="C94" s="101"/>
      <c r="D94" s="107"/>
      <c r="F94" s="101"/>
      <c r="H94" s="100"/>
    </row>
    <row r="95" spans="1:18" x14ac:dyDescent="0.3">
      <c r="A95" s="132"/>
      <c r="B95" s="132"/>
    </row>
    <row r="96" spans="1:18" x14ac:dyDescent="0.3">
      <c r="A96" s="132"/>
      <c r="B96" s="132"/>
    </row>
  </sheetData>
  <mergeCells count="139">
    <mergeCell ref="A93:B93"/>
    <mergeCell ref="A94:B94"/>
    <mergeCell ref="A95:B95"/>
    <mergeCell ref="A96:B96"/>
    <mergeCell ref="A86:B86"/>
    <mergeCell ref="A88:B88"/>
    <mergeCell ref="A89:B89"/>
    <mergeCell ref="A90:B90"/>
    <mergeCell ref="A91:B91"/>
    <mergeCell ref="A92:B92"/>
    <mergeCell ref="A82:B82"/>
    <mergeCell ref="A83:B83"/>
    <mergeCell ref="D83:E83"/>
    <mergeCell ref="A84:B84"/>
    <mergeCell ref="A85:B85"/>
    <mergeCell ref="A65:B65"/>
    <mergeCell ref="C65:H65"/>
    <mergeCell ref="A66:B66"/>
    <mergeCell ref="C66:H66"/>
    <mergeCell ref="A67:B68"/>
    <mergeCell ref="C67:D67"/>
    <mergeCell ref="E67:F68"/>
    <mergeCell ref="G67:H68"/>
    <mergeCell ref="C68:D68"/>
    <mergeCell ref="C62:D62"/>
    <mergeCell ref="E62:F62"/>
    <mergeCell ref="G62:H62"/>
    <mergeCell ref="A63:B63"/>
    <mergeCell ref="A64:B64"/>
    <mergeCell ref="C64:H64"/>
    <mergeCell ref="A60:B60"/>
    <mergeCell ref="C60:D60"/>
    <mergeCell ref="E60:F60"/>
    <mergeCell ref="G60:H60"/>
    <mergeCell ref="A61:B61"/>
    <mergeCell ref="C61:D61"/>
    <mergeCell ref="E61:F61"/>
    <mergeCell ref="G61:H61"/>
    <mergeCell ref="A62:B62"/>
    <mergeCell ref="A57:H57"/>
    <mergeCell ref="A58:H58"/>
    <mergeCell ref="A59:B59"/>
    <mergeCell ref="C59:D59"/>
    <mergeCell ref="E59:F59"/>
    <mergeCell ref="G59:H59"/>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4:B34"/>
    <mergeCell ref="A35:B35"/>
    <mergeCell ref="A36:B36"/>
    <mergeCell ref="A37:B37"/>
    <mergeCell ref="A38:B38"/>
    <mergeCell ref="C32:D32"/>
    <mergeCell ref="E32:F32"/>
    <mergeCell ref="G32:H32"/>
    <mergeCell ref="A33:B33"/>
    <mergeCell ref="C33:D33"/>
    <mergeCell ref="E33:F33"/>
    <mergeCell ref="G33:H33"/>
    <mergeCell ref="A29:H29"/>
    <mergeCell ref="A30:H30"/>
    <mergeCell ref="C31:D31"/>
    <mergeCell ref="E31:F31"/>
    <mergeCell ref="G31:H31"/>
    <mergeCell ref="A26:C26"/>
    <mergeCell ref="E26:F26"/>
    <mergeCell ref="A27:C27"/>
    <mergeCell ref="E27:F27"/>
    <mergeCell ref="A28:C28"/>
    <mergeCell ref="E28:F28"/>
    <mergeCell ref="B21:D21"/>
    <mergeCell ref="E21:F21"/>
    <mergeCell ref="G21:H21"/>
    <mergeCell ref="A23:C23"/>
    <mergeCell ref="E23:F23"/>
    <mergeCell ref="G23:H28"/>
    <mergeCell ref="A24:C24"/>
    <mergeCell ref="E24:F24"/>
    <mergeCell ref="A25:C25"/>
    <mergeCell ref="E25:F25"/>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2:C12"/>
    <mergeCell ref="E12:F12"/>
    <mergeCell ref="G12:H12"/>
    <mergeCell ref="A7:H7"/>
    <mergeCell ref="A8:H8"/>
    <mergeCell ref="A9:H9"/>
    <mergeCell ref="B10:C10"/>
    <mergeCell ref="E10:F10"/>
    <mergeCell ref="G10:H10"/>
    <mergeCell ref="A1:K2"/>
    <mergeCell ref="A4:B4"/>
    <mergeCell ref="C4:H4"/>
    <mergeCell ref="A5:B5"/>
    <mergeCell ref="C5:H5"/>
    <mergeCell ref="A6:B6"/>
    <mergeCell ref="C6:H6"/>
    <mergeCell ref="B11:C11"/>
    <mergeCell ref="E11:F11"/>
    <mergeCell ref="G11:H11"/>
  </mergeCells>
  <dataValidations count="14">
    <dataValidation type="decimal" allowBlank="1" showInputMessage="1" showErrorMessage="1" sqref="D11:D20 IU11:IU20 SQ11:SQ20 ACM11:ACM20 AMI11:AMI20 AWE11:AWE20 BGA11:BGA20 BPW11:BPW20 BZS11:BZS20 CJO11:CJO20 CTK11:CTK20 DDG11:DDG20 DNC11:DNC20 DWY11:DWY20 EGU11:EGU20 EQQ11:EQQ20 FAM11:FAM20 FKI11:FKI20 FUE11:FUE20 GEA11:GEA20 GNW11:GNW20 GXS11:GXS20 HHO11:HHO20 HRK11:HRK20 IBG11:IBG20 ILC11:ILC20 IUY11:IUY20 JEU11:JEU20 JOQ11:JOQ20 JYM11:JYM20 KII11:KII20 KSE11:KSE20 LCA11:LCA20 LLW11:LLW20 LVS11:LVS20 MFO11:MFO20 MPK11:MPK20 MZG11:MZG20 NJC11:NJC20 NSY11:NSY20 OCU11:OCU20 OMQ11:OMQ20 OWM11:OWM20 PGI11:PGI20 PQE11:PQE20 QAA11:QAA20 QJW11:QJW20 QTS11:QTS20 RDO11:RDO20 RNK11:RNK20 RXG11:RXG20 SHC11:SHC20 SQY11:SQY20 TAU11:TAU20 TKQ11:TKQ20 TUM11:TUM20 UEI11:UEI20 UOE11:UOE20 UYA11:UYA20 VHW11:VHW20 VRS11:VRS20 WBO11:WBO20 WLK11:WLK20 WVG11:WVG20 D65547:D65556 IU65547:IU65556 SQ65547:SQ65556 ACM65547:ACM65556 AMI65547:AMI65556 AWE65547:AWE65556 BGA65547:BGA65556 BPW65547:BPW65556 BZS65547:BZS65556 CJO65547:CJO65556 CTK65547:CTK65556 DDG65547:DDG65556 DNC65547:DNC65556 DWY65547:DWY65556 EGU65547:EGU65556 EQQ65547:EQQ65556 FAM65547:FAM65556 FKI65547:FKI65556 FUE65547:FUE65556 GEA65547:GEA65556 GNW65547:GNW65556 GXS65547:GXS65556 HHO65547:HHO65556 HRK65547:HRK65556 IBG65547:IBG65556 ILC65547:ILC65556 IUY65547:IUY65556 JEU65547:JEU65556 JOQ65547:JOQ65556 JYM65547:JYM65556 KII65547:KII65556 KSE65547:KSE65556 LCA65547:LCA65556 LLW65547:LLW65556 LVS65547:LVS65556 MFO65547:MFO65556 MPK65547:MPK65556 MZG65547:MZG65556 NJC65547:NJC65556 NSY65547:NSY65556 OCU65547:OCU65556 OMQ65547:OMQ65556 OWM65547:OWM65556 PGI65547:PGI65556 PQE65547:PQE65556 QAA65547:QAA65556 QJW65547:QJW65556 QTS65547:QTS65556 RDO65547:RDO65556 RNK65547:RNK65556 RXG65547:RXG65556 SHC65547:SHC65556 SQY65547:SQY65556 TAU65547:TAU65556 TKQ65547:TKQ65556 TUM65547:TUM65556 UEI65547:UEI65556 UOE65547:UOE65556 UYA65547:UYA65556 VHW65547:VHW65556 VRS65547:VRS65556 WBO65547:WBO65556 WLK65547:WLK65556 WVG65547:WVG65556 D131083:D131092 IU131083:IU131092 SQ131083:SQ131092 ACM131083:ACM131092 AMI131083:AMI131092 AWE131083:AWE131092 BGA131083:BGA131092 BPW131083:BPW131092 BZS131083:BZS131092 CJO131083:CJO131092 CTK131083:CTK131092 DDG131083:DDG131092 DNC131083:DNC131092 DWY131083:DWY131092 EGU131083:EGU131092 EQQ131083:EQQ131092 FAM131083:FAM131092 FKI131083:FKI131092 FUE131083:FUE131092 GEA131083:GEA131092 GNW131083:GNW131092 GXS131083:GXS131092 HHO131083:HHO131092 HRK131083:HRK131092 IBG131083:IBG131092 ILC131083:ILC131092 IUY131083:IUY131092 JEU131083:JEU131092 JOQ131083:JOQ131092 JYM131083:JYM131092 KII131083:KII131092 KSE131083:KSE131092 LCA131083:LCA131092 LLW131083:LLW131092 LVS131083:LVS131092 MFO131083:MFO131092 MPK131083:MPK131092 MZG131083:MZG131092 NJC131083:NJC131092 NSY131083:NSY131092 OCU131083:OCU131092 OMQ131083:OMQ131092 OWM131083:OWM131092 PGI131083:PGI131092 PQE131083:PQE131092 QAA131083:QAA131092 QJW131083:QJW131092 QTS131083:QTS131092 RDO131083:RDO131092 RNK131083:RNK131092 RXG131083:RXG131092 SHC131083:SHC131092 SQY131083:SQY131092 TAU131083:TAU131092 TKQ131083:TKQ131092 TUM131083:TUM131092 UEI131083:UEI131092 UOE131083:UOE131092 UYA131083:UYA131092 VHW131083:VHW131092 VRS131083:VRS131092 WBO131083:WBO131092 WLK131083:WLK131092 WVG131083:WVG131092 D196619:D196628 IU196619:IU196628 SQ196619:SQ196628 ACM196619:ACM196628 AMI196619:AMI196628 AWE196619:AWE196628 BGA196619:BGA196628 BPW196619:BPW196628 BZS196619:BZS196628 CJO196619:CJO196628 CTK196619:CTK196628 DDG196619:DDG196628 DNC196619:DNC196628 DWY196619:DWY196628 EGU196619:EGU196628 EQQ196619:EQQ196628 FAM196619:FAM196628 FKI196619:FKI196628 FUE196619:FUE196628 GEA196619:GEA196628 GNW196619:GNW196628 GXS196619:GXS196628 HHO196619:HHO196628 HRK196619:HRK196628 IBG196619:IBG196628 ILC196619:ILC196628 IUY196619:IUY196628 JEU196619:JEU196628 JOQ196619:JOQ196628 JYM196619:JYM196628 KII196619:KII196628 KSE196619:KSE196628 LCA196619:LCA196628 LLW196619:LLW196628 LVS196619:LVS196628 MFO196619:MFO196628 MPK196619:MPK196628 MZG196619:MZG196628 NJC196619:NJC196628 NSY196619:NSY196628 OCU196619:OCU196628 OMQ196619:OMQ196628 OWM196619:OWM196628 PGI196619:PGI196628 PQE196619:PQE196628 QAA196619:QAA196628 QJW196619:QJW196628 QTS196619:QTS196628 RDO196619:RDO196628 RNK196619:RNK196628 RXG196619:RXG196628 SHC196619:SHC196628 SQY196619:SQY196628 TAU196619:TAU196628 TKQ196619:TKQ196628 TUM196619:TUM196628 UEI196619:UEI196628 UOE196619:UOE196628 UYA196619:UYA196628 VHW196619:VHW196628 VRS196619:VRS196628 WBO196619:WBO196628 WLK196619:WLK196628 WVG196619:WVG196628 D262155:D262164 IU262155:IU262164 SQ262155:SQ262164 ACM262155:ACM262164 AMI262155:AMI262164 AWE262155:AWE262164 BGA262155:BGA262164 BPW262155:BPW262164 BZS262155:BZS262164 CJO262155:CJO262164 CTK262155:CTK262164 DDG262155:DDG262164 DNC262155:DNC262164 DWY262155:DWY262164 EGU262155:EGU262164 EQQ262155:EQQ262164 FAM262155:FAM262164 FKI262155:FKI262164 FUE262155:FUE262164 GEA262155:GEA262164 GNW262155:GNW262164 GXS262155:GXS262164 HHO262155:HHO262164 HRK262155:HRK262164 IBG262155:IBG262164 ILC262155:ILC262164 IUY262155:IUY262164 JEU262155:JEU262164 JOQ262155:JOQ262164 JYM262155:JYM262164 KII262155:KII262164 KSE262155:KSE262164 LCA262155:LCA262164 LLW262155:LLW262164 LVS262155:LVS262164 MFO262155:MFO262164 MPK262155:MPK262164 MZG262155:MZG262164 NJC262155:NJC262164 NSY262155:NSY262164 OCU262155:OCU262164 OMQ262155:OMQ262164 OWM262155:OWM262164 PGI262155:PGI262164 PQE262155:PQE262164 QAA262155:QAA262164 QJW262155:QJW262164 QTS262155:QTS262164 RDO262155:RDO262164 RNK262155:RNK262164 RXG262155:RXG262164 SHC262155:SHC262164 SQY262155:SQY262164 TAU262155:TAU262164 TKQ262155:TKQ262164 TUM262155:TUM262164 UEI262155:UEI262164 UOE262155:UOE262164 UYA262155:UYA262164 VHW262155:VHW262164 VRS262155:VRS262164 WBO262155:WBO262164 WLK262155:WLK262164 WVG262155:WVG262164 D327691:D327700 IU327691:IU327700 SQ327691:SQ327700 ACM327691:ACM327700 AMI327691:AMI327700 AWE327691:AWE327700 BGA327691:BGA327700 BPW327691:BPW327700 BZS327691:BZS327700 CJO327691:CJO327700 CTK327691:CTK327700 DDG327691:DDG327700 DNC327691:DNC327700 DWY327691:DWY327700 EGU327691:EGU327700 EQQ327691:EQQ327700 FAM327691:FAM327700 FKI327691:FKI327700 FUE327691:FUE327700 GEA327691:GEA327700 GNW327691:GNW327700 GXS327691:GXS327700 HHO327691:HHO327700 HRK327691:HRK327700 IBG327691:IBG327700 ILC327691:ILC327700 IUY327691:IUY327700 JEU327691:JEU327700 JOQ327691:JOQ327700 JYM327691:JYM327700 KII327691:KII327700 KSE327691:KSE327700 LCA327691:LCA327700 LLW327691:LLW327700 LVS327691:LVS327700 MFO327691:MFO327700 MPK327691:MPK327700 MZG327691:MZG327700 NJC327691:NJC327700 NSY327691:NSY327700 OCU327691:OCU327700 OMQ327691:OMQ327700 OWM327691:OWM327700 PGI327691:PGI327700 PQE327691:PQE327700 QAA327691:QAA327700 QJW327691:QJW327700 QTS327691:QTS327700 RDO327691:RDO327700 RNK327691:RNK327700 RXG327691:RXG327700 SHC327691:SHC327700 SQY327691:SQY327700 TAU327691:TAU327700 TKQ327691:TKQ327700 TUM327691:TUM327700 UEI327691:UEI327700 UOE327691:UOE327700 UYA327691:UYA327700 VHW327691:VHW327700 VRS327691:VRS327700 WBO327691:WBO327700 WLK327691:WLK327700 WVG327691:WVG327700 D393227:D393236 IU393227:IU393236 SQ393227:SQ393236 ACM393227:ACM393236 AMI393227:AMI393236 AWE393227:AWE393236 BGA393227:BGA393236 BPW393227:BPW393236 BZS393227:BZS393236 CJO393227:CJO393236 CTK393227:CTK393236 DDG393227:DDG393236 DNC393227:DNC393236 DWY393227:DWY393236 EGU393227:EGU393236 EQQ393227:EQQ393236 FAM393227:FAM393236 FKI393227:FKI393236 FUE393227:FUE393236 GEA393227:GEA393236 GNW393227:GNW393236 GXS393227:GXS393236 HHO393227:HHO393236 HRK393227:HRK393236 IBG393227:IBG393236 ILC393227:ILC393236 IUY393227:IUY393236 JEU393227:JEU393236 JOQ393227:JOQ393236 JYM393227:JYM393236 KII393227:KII393236 KSE393227:KSE393236 LCA393227:LCA393236 LLW393227:LLW393236 LVS393227:LVS393236 MFO393227:MFO393236 MPK393227:MPK393236 MZG393227:MZG393236 NJC393227:NJC393236 NSY393227:NSY393236 OCU393227:OCU393236 OMQ393227:OMQ393236 OWM393227:OWM393236 PGI393227:PGI393236 PQE393227:PQE393236 QAA393227:QAA393236 QJW393227:QJW393236 QTS393227:QTS393236 RDO393227:RDO393236 RNK393227:RNK393236 RXG393227:RXG393236 SHC393227:SHC393236 SQY393227:SQY393236 TAU393227:TAU393236 TKQ393227:TKQ393236 TUM393227:TUM393236 UEI393227:UEI393236 UOE393227:UOE393236 UYA393227:UYA393236 VHW393227:VHW393236 VRS393227:VRS393236 WBO393227:WBO393236 WLK393227:WLK393236 WVG393227:WVG393236 D458763:D458772 IU458763:IU458772 SQ458763:SQ458772 ACM458763:ACM458772 AMI458763:AMI458772 AWE458763:AWE458772 BGA458763:BGA458772 BPW458763:BPW458772 BZS458763:BZS458772 CJO458763:CJO458772 CTK458763:CTK458772 DDG458763:DDG458772 DNC458763:DNC458772 DWY458763:DWY458772 EGU458763:EGU458772 EQQ458763:EQQ458772 FAM458763:FAM458772 FKI458763:FKI458772 FUE458763:FUE458772 GEA458763:GEA458772 GNW458763:GNW458772 GXS458763:GXS458772 HHO458763:HHO458772 HRK458763:HRK458772 IBG458763:IBG458772 ILC458763:ILC458772 IUY458763:IUY458772 JEU458763:JEU458772 JOQ458763:JOQ458772 JYM458763:JYM458772 KII458763:KII458772 KSE458763:KSE458772 LCA458763:LCA458772 LLW458763:LLW458772 LVS458763:LVS458772 MFO458763:MFO458772 MPK458763:MPK458772 MZG458763:MZG458772 NJC458763:NJC458772 NSY458763:NSY458772 OCU458763:OCU458772 OMQ458763:OMQ458772 OWM458763:OWM458772 PGI458763:PGI458772 PQE458763:PQE458772 QAA458763:QAA458772 QJW458763:QJW458772 QTS458763:QTS458772 RDO458763:RDO458772 RNK458763:RNK458772 RXG458763:RXG458772 SHC458763:SHC458772 SQY458763:SQY458772 TAU458763:TAU458772 TKQ458763:TKQ458772 TUM458763:TUM458772 UEI458763:UEI458772 UOE458763:UOE458772 UYA458763:UYA458772 VHW458763:VHW458772 VRS458763:VRS458772 WBO458763:WBO458772 WLK458763:WLK458772 WVG458763:WVG458772 D524299:D524308 IU524299:IU524308 SQ524299:SQ524308 ACM524299:ACM524308 AMI524299:AMI524308 AWE524299:AWE524308 BGA524299:BGA524308 BPW524299:BPW524308 BZS524299:BZS524308 CJO524299:CJO524308 CTK524299:CTK524308 DDG524299:DDG524308 DNC524299:DNC524308 DWY524299:DWY524308 EGU524299:EGU524308 EQQ524299:EQQ524308 FAM524299:FAM524308 FKI524299:FKI524308 FUE524299:FUE524308 GEA524299:GEA524308 GNW524299:GNW524308 GXS524299:GXS524308 HHO524299:HHO524308 HRK524299:HRK524308 IBG524299:IBG524308 ILC524299:ILC524308 IUY524299:IUY524308 JEU524299:JEU524308 JOQ524299:JOQ524308 JYM524299:JYM524308 KII524299:KII524308 KSE524299:KSE524308 LCA524299:LCA524308 LLW524299:LLW524308 LVS524299:LVS524308 MFO524299:MFO524308 MPK524299:MPK524308 MZG524299:MZG524308 NJC524299:NJC524308 NSY524299:NSY524308 OCU524299:OCU524308 OMQ524299:OMQ524308 OWM524299:OWM524308 PGI524299:PGI524308 PQE524299:PQE524308 QAA524299:QAA524308 QJW524299:QJW524308 QTS524299:QTS524308 RDO524299:RDO524308 RNK524299:RNK524308 RXG524299:RXG524308 SHC524299:SHC524308 SQY524299:SQY524308 TAU524299:TAU524308 TKQ524299:TKQ524308 TUM524299:TUM524308 UEI524299:UEI524308 UOE524299:UOE524308 UYA524299:UYA524308 VHW524299:VHW524308 VRS524299:VRS524308 WBO524299:WBO524308 WLK524299:WLK524308 WVG524299:WVG524308 D589835:D589844 IU589835:IU589844 SQ589835:SQ589844 ACM589835:ACM589844 AMI589835:AMI589844 AWE589835:AWE589844 BGA589835:BGA589844 BPW589835:BPW589844 BZS589835:BZS589844 CJO589835:CJO589844 CTK589835:CTK589844 DDG589835:DDG589844 DNC589835:DNC589844 DWY589835:DWY589844 EGU589835:EGU589844 EQQ589835:EQQ589844 FAM589835:FAM589844 FKI589835:FKI589844 FUE589835:FUE589844 GEA589835:GEA589844 GNW589835:GNW589844 GXS589835:GXS589844 HHO589835:HHO589844 HRK589835:HRK589844 IBG589835:IBG589844 ILC589835:ILC589844 IUY589835:IUY589844 JEU589835:JEU589844 JOQ589835:JOQ589844 JYM589835:JYM589844 KII589835:KII589844 KSE589835:KSE589844 LCA589835:LCA589844 LLW589835:LLW589844 LVS589835:LVS589844 MFO589835:MFO589844 MPK589835:MPK589844 MZG589835:MZG589844 NJC589835:NJC589844 NSY589835:NSY589844 OCU589835:OCU589844 OMQ589835:OMQ589844 OWM589835:OWM589844 PGI589835:PGI589844 PQE589835:PQE589844 QAA589835:QAA589844 QJW589835:QJW589844 QTS589835:QTS589844 RDO589835:RDO589844 RNK589835:RNK589844 RXG589835:RXG589844 SHC589835:SHC589844 SQY589835:SQY589844 TAU589835:TAU589844 TKQ589835:TKQ589844 TUM589835:TUM589844 UEI589835:UEI589844 UOE589835:UOE589844 UYA589835:UYA589844 VHW589835:VHW589844 VRS589835:VRS589844 WBO589835:WBO589844 WLK589835:WLK589844 WVG589835:WVG589844 D655371:D655380 IU655371:IU655380 SQ655371:SQ655380 ACM655371:ACM655380 AMI655371:AMI655380 AWE655371:AWE655380 BGA655371:BGA655380 BPW655371:BPW655380 BZS655371:BZS655380 CJO655371:CJO655380 CTK655371:CTK655380 DDG655371:DDG655380 DNC655371:DNC655380 DWY655371:DWY655380 EGU655371:EGU655380 EQQ655371:EQQ655380 FAM655371:FAM655380 FKI655371:FKI655380 FUE655371:FUE655380 GEA655371:GEA655380 GNW655371:GNW655380 GXS655371:GXS655380 HHO655371:HHO655380 HRK655371:HRK655380 IBG655371:IBG655380 ILC655371:ILC655380 IUY655371:IUY655380 JEU655371:JEU655380 JOQ655371:JOQ655380 JYM655371:JYM655380 KII655371:KII655380 KSE655371:KSE655380 LCA655371:LCA655380 LLW655371:LLW655380 LVS655371:LVS655380 MFO655371:MFO655380 MPK655371:MPK655380 MZG655371:MZG655380 NJC655371:NJC655380 NSY655371:NSY655380 OCU655371:OCU655380 OMQ655371:OMQ655380 OWM655371:OWM655380 PGI655371:PGI655380 PQE655371:PQE655380 QAA655371:QAA655380 QJW655371:QJW655380 QTS655371:QTS655380 RDO655371:RDO655380 RNK655371:RNK655380 RXG655371:RXG655380 SHC655371:SHC655380 SQY655371:SQY655380 TAU655371:TAU655380 TKQ655371:TKQ655380 TUM655371:TUM655380 UEI655371:UEI655380 UOE655371:UOE655380 UYA655371:UYA655380 VHW655371:VHW655380 VRS655371:VRS655380 WBO655371:WBO655380 WLK655371:WLK655380 WVG655371:WVG655380 D720907:D720916 IU720907:IU720916 SQ720907:SQ720916 ACM720907:ACM720916 AMI720907:AMI720916 AWE720907:AWE720916 BGA720907:BGA720916 BPW720907:BPW720916 BZS720907:BZS720916 CJO720907:CJO720916 CTK720907:CTK720916 DDG720907:DDG720916 DNC720907:DNC720916 DWY720907:DWY720916 EGU720907:EGU720916 EQQ720907:EQQ720916 FAM720907:FAM720916 FKI720907:FKI720916 FUE720907:FUE720916 GEA720907:GEA720916 GNW720907:GNW720916 GXS720907:GXS720916 HHO720907:HHO720916 HRK720907:HRK720916 IBG720907:IBG720916 ILC720907:ILC720916 IUY720907:IUY720916 JEU720907:JEU720916 JOQ720907:JOQ720916 JYM720907:JYM720916 KII720907:KII720916 KSE720907:KSE720916 LCA720907:LCA720916 LLW720907:LLW720916 LVS720907:LVS720916 MFO720907:MFO720916 MPK720907:MPK720916 MZG720907:MZG720916 NJC720907:NJC720916 NSY720907:NSY720916 OCU720907:OCU720916 OMQ720907:OMQ720916 OWM720907:OWM720916 PGI720907:PGI720916 PQE720907:PQE720916 QAA720907:QAA720916 QJW720907:QJW720916 QTS720907:QTS720916 RDO720907:RDO720916 RNK720907:RNK720916 RXG720907:RXG720916 SHC720907:SHC720916 SQY720907:SQY720916 TAU720907:TAU720916 TKQ720907:TKQ720916 TUM720907:TUM720916 UEI720907:UEI720916 UOE720907:UOE720916 UYA720907:UYA720916 VHW720907:VHW720916 VRS720907:VRS720916 WBO720907:WBO720916 WLK720907:WLK720916 WVG720907:WVG720916 D786443:D786452 IU786443:IU786452 SQ786443:SQ786452 ACM786443:ACM786452 AMI786443:AMI786452 AWE786443:AWE786452 BGA786443:BGA786452 BPW786443:BPW786452 BZS786443:BZS786452 CJO786443:CJO786452 CTK786443:CTK786452 DDG786443:DDG786452 DNC786443:DNC786452 DWY786443:DWY786452 EGU786443:EGU786452 EQQ786443:EQQ786452 FAM786443:FAM786452 FKI786443:FKI786452 FUE786443:FUE786452 GEA786443:GEA786452 GNW786443:GNW786452 GXS786443:GXS786452 HHO786443:HHO786452 HRK786443:HRK786452 IBG786443:IBG786452 ILC786443:ILC786452 IUY786443:IUY786452 JEU786443:JEU786452 JOQ786443:JOQ786452 JYM786443:JYM786452 KII786443:KII786452 KSE786443:KSE786452 LCA786443:LCA786452 LLW786443:LLW786452 LVS786443:LVS786452 MFO786443:MFO786452 MPK786443:MPK786452 MZG786443:MZG786452 NJC786443:NJC786452 NSY786443:NSY786452 OCU786443:OCU786452 OMQ786443:OMQ786452 OWM786443:OWM786452 PGI786443:PGI786452 PQE786443:PQE786452 QAA786443:QAA786452 QJW786443:QJW786452 QTS786443:QTS786452 RDO786443:RDO786452 RNK786443:RNK786452 RXG786443:RXG786452 SHC786443:SHC786452 SQY786443:SQY786452 TAU786443:TAU786452 TKQ786443:TKQ786452 TUM786443:TUM786452 UEI786443:UEI786452 UOE786443:UOE786452 UYA786443:UYA786452 VHW786443:VHW786452 VRS786443:VRS786452 WBO786443:WBO786452 WLK786443:WLK786452 WVG786443:WVG786452 D851979:D851988 IU851979:IU851988 SQ851979:SQ851988 ACM851979:ACM851988 AMI851979:AMI851988 AWE851979:AWE851988 BGA851979:BGA851988 BPW851979:BPW851988 BZS851979:BZS851988 CJO851979:CJO851988 CTK851979:CTK851988 DDG851979:DDG851988 DNC851979:DNC851988 DWY851979:DWY851988 EGU851979:EGU851988 EQQ851979:EQQ851988 FAM851979:FAM851988 FKI851979:FKI851988 FUE851979:FUE851988 GEA851979:GEA851988 GNW851979:GNW851988 GXS851979:GXS851988 HHO851979:HHO851988 HRK851979:HRK851988 IBG851979:IBG851988 ILC851979:ILC851988 IUY851979:IUY851988 JEU851979:JEU851988 JOQ851979:JOQ851988 JYM851979:JYM851988 KII851979:KII851988 KSE851979:KSE851988 LCA851979:LCA851988 LLW851979:LLW851988 LVS851979:LVS851988 MFO851979:MFO851988 MPK851979:MPK851988 MZG851979:MZG851988 NJC851979:NJC851988 NSY851979:NSY851988 OCU851979:OCU851988 OMQ851979:OMQ851988 OWM851979:OWM851988 PGI851979:PGI851988 PQE851979:PQE851988 QAA851979:QAA851988 QJW851979:QJW851988 QTS851979:QTS851988 RDO851979:RDO851988 RNK851979:RNK851988 RXG851979:RXG851988 SHC851979:SHC851988 SQY851979:SQY851988 TAU851979:TAU851988 TKQ851979:TKQ851988 TUM851979:TUM851988 UEI851979:UEI851988 UOE851979:UOE851988 UYA851979:UYA851988 VHW851979:VHW851988 VRS851979:VRS851988 WBO851979:WBO851988 WLK851979:WLK851988 WVG851979:WVG851988 D917515:D917524 IU917515:IU917524 SQ917515:SQ917524 ACM917515:ACM917524 AMI917515:AMI917524 AWE917515:AWE917524 BGA917515:BGA917524 BPW917515:BPW917524 BZS917515:BZS917524 CJO917515:CJO917524 CTK917515:CTK917524 DDG917515:DDG917524 DNC917515:DNC917524 DWY917515:DWY917524 EGU917515:EGU917524 EQQ917515:EQQ917524 FAM917515:FAM917524 FKI917515:FKI917524 FUE917515:FUE917524 GEA917515:GEA917524 GNW917515:GNW917524 GXS917515:GXS917524 HHO917515:HHO917524 HRK917515:HRK917524 IBG917515:IBG917524 ILC917515:ILC917524 IUY917515:IUY917524 JEU917515:JEU917524 JOQ917515:JOQ917524 JYM917515:JYM917524 KII917515:KII917524 KSE917515:KSE917524 LCA917515:LCA917524 LLW917515:LLW917524 LVS917515:LVS917524 MFO917515:MFO917524 MPK917515:MPK917524 MZG917515:MZG917524 NJC917515:NJC917524 NSY917515:NSY917524 OCU917515:OCU917524 OMQ917515:OMQ917524 OWM917515:OWM917524 PGI917515:PGI917524 PQE917515:PQE917524 QAA917515:QAA917524 QJW917515:QJW917524 QTS917515:QTS917524 RDO917515:RDO917524 RNK917515:RNK917524 RXG917515:RXG917524 SHC917515:SHC917524 SQY917515:SQY917524 TAU917515:TAU917524 TKQ917515:TKQ917524 TUM917515:TUM917524 UEI917515:UEI917524 UOE917515:UOE917524 UYA917515:UYA917524 VHW917515:VHW917524 VRS917515:VRS917524 WBO917515:WBO917524 WLK917515:WLK917524 WVG917515:WVG917524 D983051:D983060 IU983051:IU983060 SQ983051:SQ983060 ACM983051:ACM983060 AMI983051:AMI983060 AWE983051:AWE983060 BGA983051:BGA983060 BPW983051:BPW983060 BZS983051:BZS983060 CJO983051:CJO983060 CTK983051:CTK983060 DDG983051:DDG983060 DNC983051:DNC983060 DWY983051:DWY983060 EGU983051:EGU983060 EQQ983051:EQQ983060 FAM983051:FAM983060 FKI983051:FKI983060 FUE983051:FUE983060 GEA983051:GEA983060 GNW983051:GNW983060 GXS983051:GXS983060 HHO983051:HHO983060 HRK983051:HRK983060 IBG983051:IBG983060 ILC983051:ILC983060 IUY983051:IUY983060 JEU983051:JEU983060 JOQ983051:JOQ983060 JYM983051:JYM983060 KII983051:KII983060 KSE983051:KSE983060 LCA983051:LCA983060 LLW983051:LLW983060 LVS983051:LVS983060 MFO983051:MFO983060 MPK983051:MPK983060 MZG983051:MZG983060 NJC983051:NJC983060 NSY983051:NSY983060 OCU983051:OCU983060 OMQ983051:OMQ983060 OWM983051:OWM983060 PGI983051:PGI983060 PQE983051:PQE983060 QAA983051:QAA983060 QJW983051:QJW983060 QTS983051:QTS983060 RDO983051:RDO983060 RNK983051:RNK983060 RXG983051:RXG983060 SHC983051:SHC983060 SQY983051:SQY983060 TAU983051:TAU983060 TKQ983051:TKQ983060 TUM983051:TUM983060 UEI983051:UEI983060 UOE983051:UOE983060 UYA983051:UYA983060 VHW983051:VHW983060 VRS983051:VRS983060 WBO983051:WBO983060 WLK983051:WLK983060 WVG983051:WVG983060" xr:uid="{82181673-657B-2D4E-84FC-1B2A02EA0356}">
      <formula1>0</formula1>
      <formula2>1</formula2>
    </dataValidation>
    <dataValidation allowBlank="1" showInputMessage="1" showErrorMessage="1" promptTitle="An" prompt="Horizontalprojektion der jeweiligen Teilentwässerungsfläche in [m²]" sqref="E10 IV10 SR10 ACN10 AMJ10 AWF10 BGB10 BPX10 BZT10 CJP10 CTL10 DDH10 DND10 DWZ10 EGV10 EQR10 FAN10 FKJ10 FUF10 GEB10 GNX10 GXT10 HHP10 HRL10 IBH10 ILD10 IUZ10 JEV10 JOR10 JYN10 KIJ10 KSF10 LCB10 LLX10 LVT10 MFP10 MPL10 MZH10 NJD10 NSZ10 OCV10 OMR10 OWN10 PGJ10 PQF10 QAB10 QJX10 QTT10 RDP10 RNL10 RXH10 SHD10 SQZ10 TAV10 TKR10 TUN10 UEJ10 UOF10 UYB10 VHX10 VRT10 WBP10 WLL10 WVH10 E65546 IV65546 SR65546 ACN65546 AMJ65546 AWF65546 BGB65546 BPX65546 BZT65546 CJP65546 CTL65546 DDH65546 DND65546 DWZ65546 EGV65546 EQR65546 FAN65546 FKJ65546 FUF65546 GEB65546 GNX65546 GXT65546 HHP65546 HRL65546 IBH65546 ILD65546 IUZ65546 JEV65546 JOR65546 JYN65546 KIJ65546 KSF65546 LCB65546 LLX65546 LVT65546 MFP65546 MPL65546 MZH65546 NJD65546 NSZ65546 OCV65546 OMR65546 OWN65546 PGJ65546 PQF65546 QAB65546 QJX65546 QTT65546 RDP65546 RNL65546 RXH65546 SHD65546 SQZ65546 TAV65546 TKR65546 TUN65546 UEJ65546 UOF65546 UYB65546 VHX65546 VRT65546 WBP65546 WLL65546 WVH65546 E131082 IV131082 SR131082 ACN131082 AMJ131082 AWF131082 BGB131082 BPX131082 BZT131082 CJP131082 CTL131082 DDH131082 DND131082 DWZ131082 EGV131082 EQR131082 FAN131082 FKJ131082 FUF131082 GEB131082 GNX131082 GXT131082 HHP131082 HRL131082 IBH131082 ILD131082 IUZ131082 JEV131082 JOR131082 JYN131082 KIJ131082 KSF131082 LCB131082 LLX131082 LVT131082 MFP131082 MPL131082 MZH131082 NJD131082 NSZ131082 OCV131082 OMR131082 OWN131082 PGJ131082 PQF131082 QAB131082 QJX131082 QTT131082 RDP131082 RNL131082 RXH131082 SHD131082 SQZ131082 TAV131082 TKR131082 TUN131082 UEJ131082 UOF131082 UYB131082 VHX131082 VRT131082 WBP131082 WLL131082 WVH131082 E196618 IV196618 SR196618 ACN196618 AMJ196618 AWF196618 BGB196618 BPX196618 BZT196618 CJP196618 CTL196618 DDH196618 DND196618 DWZ196618 EGV196618 EQR196618 FAN196618 FKJ196618 FUF196618 GEB196618 GNX196618 GXT196618 HHP196618 HRL196618 IBH196618 ILD196618 IUZ196618 JEV196618 JOR196618 JYN196618 KIJ196618 KSF196618 LCB196618 LLX196618 LVT196618 MFP196618 MPL196618 MZH196618 NJD196618 NSZ196618 OCV196618 OMR196618 OWN196618 PGJ196618 PQF196618 QAB196618 QJX196618 QTT196618 RDP196618 RNL196618 RXH196618 SHD196618 SQZ196618 TAV196618 TKR196618 TUN196618 UEJ196618 UOF196618 UYB196618 VHX196618 VRT196618 WBP196618 WLL196618 WVH196618 E262154 IV262154 SR262154 ACN262154 AMJ262154 AWF262154 BGB262154 BPX262154 BZT262154 CJP262154 CTL262154 DDH262154 DND262154 DWZ262154 EGV262154 EQR262154 FAN262154 FKJ262154 FUF262154 GEB262154 GNX262154 GXT262154 HHP262154 HRL262154 IBH262154 ILD262154 IUZ262154 JEV262154 JOR262154 JYN262154 KIJ262154 KSF262154 LCB262154 LLX262154 LVT262154 MFP262154 MPL262154 MZH262154 NJD262154 NSZ262154 OCV262154 OMR262154 OWN262154 PGJ262154 PQF262154 QAB262154 QJX262154 QTT262154 RDP262154 RNL262154 RXH262154 SHD262154 SQZ262154 TAV262154 TKR262154 TUN262154 UEJ262154 UOF262154 UYB262154 VHX262154 VRT262154 WBP262154 WLL262154 WVH262154 E327690 IV327690 SR327690 ACN327690 AMJ327690 AWF327690 BGB327690 BPX327690 BZT327690 CJP327690 CTL327690 DDH327690 DND327690 DWZ327690 EGV327690 EQR327690 FAN327690 FKJ327690 FUF327690 GEB327690 GNX327690 GXT327690 HHP327690 HRL327690 IBH327690 ILD327690 IUZ327690 JEV327690 JOR327690 JYN327690 KIJ327690 KSF327690 LCB327690 LLX327690 LVT327690 MFP327690 MPL327690 MZH327690 NJD327690 NSZ327690 OCV327690 OMR327690 OWN327690 PGJ327690 PQF327690 QAB327690 QJX327690 QTT327690 RDP327690 RNL327690 RXH327690 SHD327690 SQZ327690 TAV327690 TKR327690 TUN327690 UEJ327690 UOF327690 UYB327690 VHX327690 VRT327690 WBP327690 WLL327690 WVH327690 E393226 IV393226 SR393226 ACN393226 AMJ393226 AWF393226 BGB393226 BPX393226 BZT393226 CJP393226 CTL393226 DDH393226 DND393226 DWZ393226 EGV393226 EQR393226 FAN393226 FKJ393226 FUF393226 GEB393226 GNX393226 GXT393226 HHP393226 HRL393226 IBH393226 ILD393226 IUZ393226 JEV393226 JOR393226 JYN393226 KIJ393226 KSF393226 LCB393226 LLX393226 LVT393226 MFP393226 MPL393226 MZH393226 NJD393226 NSZ393226 OCV393226 OMR393226 OWN393226 PGJ393226 PQF393226 QAB393226 QJX393226 QTT393226 RDP393226 RNL393226 RXH393226 SHD393226 SQZ393226 TAV393226 TKR393226 TUN393226 UEJ393226 UOF393226 UYB393226 VHX393226 VRT393226 WBP393226 WLL393226 WVH393226 E458762 IV458762 SR458762 ACN458762 AMJ458762 AWF458762 BGB458762 BPX458762 BZT458762 CJP458762 CTL458762 DDH458762 DND458762 DWZ458762 EGV458762 EQR458762 FAN458762 FKJ458762 FUF458762 GEB458762 GNX458762 GXT458762 HHP458762 HRL458762 IBH458762 ILD458762 IUZ458762 JEV458762 JOR458762 JYN458762 KIJ458762 KSF458762 LCB458762 LLX458762 LVT458762 MFP458762 MPL458762 MZH458762 NJD458762 NSZ458762 OCV458762 OMR458762 OWN458762 PGJ458762 PQF458762 QAB458762 QJX458762 QTT458762 RDP458762 RNL458762 RXH458762 SHD458762 SQZ458762 TAV458762 TKR458762 TUN458762 UEJ458762 UOF458762 UYB458762 VHX458762 VRT458762 WBP458762 WLL458762 WVH458762 E524298 IV524298 SR524298 ACN524298 AMJ524298 AWF524298 BGB524298 BPX524298 BZT524298 CJP524298 CTL524298 DDH524298 DND524298 DWZ524298 EGV524298 EQR524298 FAN524298 FKJ524298 FUF524298 GEB524298 GNX524298 GXT524298 HHP524298 HRL524298 IBH524298 ILD524298 IUZ524298 JEV524298 JOR524298 JYN524298 KIJ524298 KSF524298 LCB524298 LLX524298 LVT524298 MFP524298 MPL524298 MZH524298 NJD524298 NSZ524298 OCV524298 OMR524298 OWN524298 PGJ524298 PQF524298 QAB524298 QJX524298 QTT524298 RDP524298 RNL524298 RXH524298 SHD524298 SQZ524298 TAV524298 TKR524298 TUN524298 UEJ524298 UOF524298 UYB524298 VHX524298 VRT524298 WBP524298 WLL524298 WVH524298 E589834 IV589834 SR589834 ACN589834 AMJ589834 AWF589834 BGB589834 BPX589834 BZT589834 CJP589834 CTL589834 DDH589834 DND589834 DWZ589834 EGV589834 EQR589834 FAN589834 FKJ589834 FUF589834 GEB589834 GNX589834 GXT589834 HHP589834 HRL589834 IBH589834 ILD589834 IUZ589834 JEV589834 JOR589834 JYN589834 KIJ589834 KSF589834 LCB589834 LLX589834 LVT589834 MFP589834 MPL589834 MZH589834 NJD589834 NSZ589834 OCV589834 OMR589834 OWN589834 PGJ589834 PQF589834 QAB589834 QJX589834 QTT589834 RDP589834 RNL589834 RXH589834 SHD589834 SQZ589834 TAV589834 TKR589834 TUN589834 UEJ589834 UOF589834 UYB589834 VHX589834 VRT589834 WBP589834 WLL589834 WVH589834 E655370 IV655370 SR655370 ACN655370 AMJ655370 AWF655370 BGB655370 BPX655370 BZT655370 CJP655370 CTL655370 DDH655370 DND655370 DWZ655370 EGV655370 EQR655370 FAN655370 FKJ655370 FUF655370 GEB655370 GNX655370 GXT655370 HHP655370 HRL655370 IBH655370 ILD655370 IUZ655370 JEV655370 JOR655370 JYN655370 KIJ655370 KSF655370 LCB655370 LLX655370 LVT655370 MFP655370 MPL655370 MZH655370 NJD655370 NSZ655370 OCV655370 OMR655370 OWN655370 PGJ655370 PQF655370 QAB655370 QJX655370 QTT655370 RDP655370 RNL655370 RXH655370 SHD655370 SQZ655370 TAV655370 TKR655370 TUN655370 UEJ655370 UOF655370 UYB655370 VHX655370 VRT655370 WBP655370 WLL655370 WVH655370 E720906 IV720906 SR720906 ACN720906 AMJ720906 AWF720906 BGB720906 BPX720906 BZT720906 CJP720906 CTL720906 DDH720906 DND720906 DWZ720906 EGV720906 EQR720906 FAN720906 FKJ720906 FUF720906 GEB720906 GNX720906 GXT720906 HHP720906 HRL720906 IBH720906 ILD720906 IUZ720906 JEV720906 JOR720906 JYN720906 KIJ720906 KSF720906 LCB720906 LLX720906 LVT720906 MFP720906 MPL720906 MZH720906 NJD720906 NSZ720906 OCV720906 OMR720906 OWN720906 PGJ720906 PQF720906 QAB720906 QJX720906 QTT720906 RDP720906 RNL720906 RXH720906 SHD720906 SQZ720906 TAV720906 TKR720906 TUN720906 UEJ720906 UOF720906 UYB720906 VHX720906 VRT720906 WBP720906 WLL720906 WVH720906 E786442 IV786442 SR786442 ACN786442 AMJ786442 AWF786442 BGB786442 BPX786442 BZT786442 CJP786442 CTL786442 DDH786442 DND786442 DWZ786442 EGV786442 EQR786442 FAN786442 FKJ786442 FUF786442 GEB786442 GNX786442 GXT786442 HHP786442 HRL786442 IBH786442 ILD786442 IUZ786442 JEV786442 JOR786442 JYN786442 KIJ786442 KSF786442 LCB786442 LLX786442 LVT786442 MFP786442 MPL786442 MZH786442 NJD786442 NSZ786442 OCV786442 OMR786442 OWN786442 PGJ786442 PQF786442 QAB786442 QJX786442 QTT786442 RDP786442 RNL786442 RXH786442 SHD786442 SQZ786442 TAV786442 TKR786442 TUN786442 UEJ786442 UOF786442 UYB786442 VHX786442 VRT786442 WBP786442 WLL786442 WVH786442 E851978 IV851978 SR851978 ACN851978 AMJ851978 AWF851978 BGB851978 BPX851978 BZT851978 CJP851978 CTL851978 DDH851978 DND851978 DWZ851978 EGV851978 EQR851978 FAN851978 FKJ851978 FUF851978 GEB851978 GNX851978 GXT851978 HHP851978 HRL851978 IBH851978 ILD851978 IUZ851978 JEV851978 JOR851978 JYN851978 KIJ851978 KSF851978 LCB851978 LLX851978 LVT851978 MFP851978 MPL851978 MZH851978 NJD851978 NSZ851978 OCV851978 OMR851978 OWN851978 PGJ851978 PQF851978 QAB851978 QJX851978 QTT851978 RDP851978 RNL851978 RXH851978 SHD851978 SQZ851978 TAV851978 TKR851978 TUN851978 UEJ851978 UOF851978 UYB851978 VHX851978 VRT851978 WBP851978 WLL851978 WVH851978 E917514 IV917514 SR917514 ACN917514 AMJ917514 AWF917514 BGB917514 BPX917514 BZT917514 CJP917514 CTL917514 DDH917514 DND917514 DWZ917514 EGV917514 EQR917514 FAN917514 FKJ917514 FUF917514 GEB917514 GNX917514 GXT917514 HHP917514 HRL917514 IBH917514 ILD917514 IUZ917514 JEV917514 JOR917514 JYN917514 KIJ917514 KSF917514 LCB917514 LLX917514 LVT917514 MFP917514 MPL917514 MZH917514 NJD917514 NSZ917514 OCV917514 OMR917514 OWN917514 PGJ917514 PQF917514 QAB917514 QJX917514 QTT917514 RDP917514 RNL917514 RXH917514 SHD917514 SQZ917514 TAV917514 TKR917514 TUN917514 UEJ917514 UOF917514 UYB917514 VHX917514 VRT917514 WBP917514 WLL917514 WVH917514 E983050 IV983050 SR983050 ACN983050 AMJ983050 AWF983050 BGB983050 BPX983050 BZT983050 CJP983050 CTL983050 DDH983050 DND983050 DWZ983050 EGV983050 EQR983050 FAN983050 FKJ983050 FUF983050 GEB983050 GNX983050 GXT983050 HHP983050 HRL983050 IBH983050 ILD983050 IUZ983050 JEV983050 JOR983050 JYN983050 KIJ983050 KSF983050 LCB983050 LLX983050 LVT983050 MFP983050 MPL983050 MZH983050 NJD983050 NSZ983050 OCV983050 OMR983050 OWN983050 PGJ983050 PQF983050 QAB983050 QJX983050 QTT983050 RDP983050 RNL983050 RXH983050 SHD983050 SQZ983050 TAV983050 TKR983050 TUN983050 UEJ983050 UOF983050 UYB983050 VHX983050 VRT983050 WBP983050 WLL983050 WVH983050" xr:uid="{5764BAC2-F668-844C-8275-7BF5FA1893CE}"/>
    <dataValidation allowBlank="1" showErrorMessage="1" promptTitle="Hinweis" prompt="Der Faktor ist von der Herkunft des kf-Wertes abhängig. _x000a_Feldversuch: 1_x000a_Literatur: 0,5_x000a_Sieblinie: 0,1" sqref="E24:F24 IV24:IW24 SR24:SS24 ACN24:ACO24 AMJ24:AMK24 AWF24:AWG24 BGB24:BGC24 BPX24:BPY24 BZT24:BZU24 CJP24:CJQ24 CTL24:CTM24 DDH24:DDI24 DND24:DNE24 DWZ24:DXA24 EGV24:EGW24 EQR24:EQS24 FAN24:FAO24 FKJ24:FKK24 FUF24:FUG24 GEB24:GEC24 GNX24:GNY24 GXT24:GXU24 HHP24:HHQ24 HRL24:HRM24 IBH24:IBI24 ILD24:ILE24 IUZ24:IVA24 JEV24:JEW24 JOR24:JOS24 JYN24:JYO24 KIJ24:KIK24 KSF24:KSG24 LCB24:LCC24 LLX24:LLY24 LVT24:LVU24 MFP24:MFQ24 MPL24:MPM24 MZH24:MZI24 NJD24:NJE24 NSZ24:NTA24 OCV24:OCW24 OMR24:OMS24 OWN24:OWO24 PGJ24:PGK24 PQF24:PQG24 QAB24:QAC24 QJX24:QJY24 QTT24:QTU24 RDP24:RDQ24 RNL24:RNM24 RXH24:RXI24 SHD24:SHE24 SQZ24:SRA24 TAV24:TAW24 TKR24:TKS24 TUN24:TUO24 UEJ24:UEK24 UOF24:UOG24 UYB24:UYC24 VHX24:VHY24 VRT24:VRU24 WBP24:WBQ24 WLL24:WLM24 WVH24:WVI24 E65560:F65560 IV65560:IW65560 SR65560:SS65560 ACN65560:ACO65560 AMJ65560:AMK65560 AWF65560:AWG65560 BGB65560:BGC65560 BPX65560:BPY65560 BZT65560:BZU65560 CJP65560:CJQ65560 CTL65560:CTM65560 DDH65560:DDI65560 DND65560:DNE65560 DWZ65560:DXA65560 EGV65560:EGW65560 EQR65560:EQS65560 FAN65560:FAO65560 FKJ65560:FKK65560 FUF65560:FUG65560 GEB65560:GEC65560 GNX65560:GNY65560 GXT65560:GXU65560 HHP65560:HHQ65560 HRL65560:HRM65560 IBH65560:IBI65560 ILD65560:ILE65560 IUZ65560:IVA65560 JEV65560:JEW65560 JOR65560:JOS65560 JYN65560:JYO65560 KIJ65560:KIK65560 KSF65560:KSG65560 LCB65560:LCC65560 LLX65560:LLY65560 LVT65560:LVU65560 MFP65560:MFQ65560 MPL65560:MPM65560 MZH65560:MZI65560 NJD65560:NJE65560 NSZ65560:NTA65560 OCV65560:OCW65560 OMR65560:OMS65560 OWN65560:OWO65560 PGJ65560:PGK65560 PQF65560:PQG65560 QAB65560:QAC65560 QJX65560:QJY65560 QTT65560:QTU65560 RDP65560:RDQ65560 RNL65560:RNM65560 RXH65560:RXI65560 SHD65560:SHE65560 SQZ65560:SRA65560 TAV65560:TAW65560 TKR65560:TKS65560 TUN65560:TUO65560 UEJ65560:UEK65560 UOF65560:UOG65560 UYB65560:UYC65560 VHX65560:VHY65560 VRT65560:VRU65560 WBP65560:WBQ65560 WLL65560:WLM65560 WVH65560:WVI65560 E131096:F131096 IV131096:IW131096 SR131096:SS131096 ACN131096:ACO131096 AMJ131096:AMK131096 AWF131096:AWG131096 BGB131096:BGC131096 BPX131096:BPY131096 BZT131096:BZU131096 CJP131096:CJQ131096 CTL131096:CTM131096 DDH131096:DDI131096 DND131096:DNE131096 DWZ131096:DXA131096 EGV131096:EGW131096 EQR131096:EQS131096 FAN131096:FAO131096 FKJ131096:FKK131096 FUF131096:FUG131096 GEB131096:GEC131096 GNX131096:GNY131096 GXT131096:GXU131096 HHP131096:HHQ131096 HRL131096:HRM131096 IBH131096:IBI131096 ILD131096:ILE131096 IUZ131096:IVA131096 JEV131096:JEW131096 JOR131096:JOS131096 JYN131096:JYO131096 KIJ131096:KIK131096 KSF131096:KSG131096 LCB131096:LCC131096 LLX131096:LLY131096 LVT131096:LVU131096 MFP131096:MFQ131096 MPL131096:MPM131096 MZH131096:MZI131096 NJD131096:NJE131096 NSZ131096:NTA131096 OCV131096:OCW131096 OMR131096:OMS131096 OWN131096:OWO131096 PGJ131096:PGK131096 PQF131096:PQG131096 QAB131096:QAC131096 QJX131096:QJY131096 QTT131096:QTU131096 RDP131096:RDQ131096 RNL131096:RNM131096 RXH131096:RXI131096 SHD131096:SHE131096 SQZ131096:SRA131096 TAV131096:TAW131096 TKR131096:TKS131096 TUN131096:TUO131096 UEJ131096:UEK131096 UOF131096:UOG131096 UYB131096:UYC131096 VHX131096:VHY131096 VRT131096:VRU131096 WBP131096:WBQ131096 WLL131096:WLM131096 WVH131096:WVI131096 E196632:F196632 IV196632:IW196632 SR196632:SS196632 ACN196632:ACO196632 AMJ196632:AMK196632 AWF196632:AWG196632 BGB196632:BGC196632 BPX196632:BPY196632 BZT196632:BZU196632 CJP196632:CJQ196632 CTL196632:CTM196632 DDH196632:DDI196632 DND196632:DNE196632 DWZ196632:DXA196632 EGV196632:EGW196632 EQR196632:EQS196632 FAN196632:FAO196632 FKJ196632:FKK196632 FUF196632:FUG196632 GEB196632:GEC196632 GNX196632:GNY196632 GXT196632:GXU196632 HHP196632:HHQ196632 HRL196632:HRM196632 IBH196632:IBI196632 ILD196632:ILE196632 IUZ196632:IVA196632 JEV196632:JEW196632 JOR196632:JOS196632 JYN196632:JYO196632 KIJ196632:KIK196632 KSF196632:KSG196632 LCB196632:LCC196632 LLX196632:LLY196632 LVT196632:LVU196632 MFP196632:MFQ196632 MPL196632:MPM196632 MZH196632:MZI196632 NJD196632:NJE196632 NSZ196632:NTA196632 OCV196632:OCW196632 OMR196632:OMS196632 OWN196632:OWO196632 PGJ196632:PGK196632 PQF196632:PQG196632 QAB196632:QAC196632 QJX196632:QJY196632 QTT196632:QTU196632 RDP196632:RDQ196632 RNL196632:RNM196632 RXH196632:RXI196632 SHD196632:SHE196632 SQZ196632:SRA196632 TAV196632:TAW196632 TKR196632:TKS196632 TUN196632:TUO196632 UEJ196632:UEK196632 UOF196632:UOG196632 UYB196632:UYC196632 VHX196632:VHY196632 VRT196632:VRU196632 WBP196632:WBQ196632 WLL196632:WLM196632 WVH196632:WVI196632 E262168:F262168 IV262168:IW262168 SR262168:SS262168 ACN262168:ACO262168 AMJ262168:AMK262168 AWF262168:AWG262168 BGB262168:BGC262168 BPX262168:BPY262168 BZT262168:BZU262168 CJP262168:CJQ262168 CTL262168:CTM262168 DDH262168:DDI262168 DND262168:DNE262168 DWZ262168:DXA262168 EGV262168:EGW262168 EQR262168:EQS262168 FAN262168:FAO262168 FKJ262168:FKK262168 FUF262168:FUG262168 GEB262168:GEC262168 GNX262168:GNY262168 GXT262168:GXU262168 HHP262168:HHQ262168 HRL262168:HRM262168 IBH262168:IBI262168 ILD262168:ILE262168 IUZ262168:IVA262168 JEV262168:JEW262168 JOR262168:JOS262168 JYN262168:JYO262168 KIJ262168:KIK262168 KSF262168:KSG262168 LCB262168:LCC262168 LLX262168:LLY262168 LVT262168:LVU262168 MFP262168:MFQ262168 MPL262168:MPM262168 MZH262168:MZI262168 NJD262168:NJE262168 NSZ262168:NTA262168 OCV262168:OCW262168 OMR262168:OMS262168 OWN262168:OWO262168 PGJ262168:PGK262168 PQF262168:PQG262168 QAB262168:QAC262168 QJX262168:QJY262168 QTT262168:QTU262168 RDP262168:RDQ262168 RNL262168:RNM262168 RXH262168:RXI262168 SHD262168:SHE262168 SQZ262168:SRA262168 TAV262168:TAW262168 TKR262168:TKS262168 TUN262168:TUO262168 UEJ262168:UEK262168 UOF262168:UOG262168 UYB262168:UYC262168 VHX262168:VHY262168 VRT262168:VRU262168 WBP262168:WBQ262168 WLL262168:WLM262168 WVH262168:WVI262168 E327704:F327704 IV327704:IW327704 SR327704:SS327704 ACN327704:ACO327704 AMJ327704:AMK327704 AWF327704:AWG327704 BGB327704:BGC327704 BPX327704:BPY327704 BZT327704:BZU327704 CJP327704:CJQ327704 CTL327704:CTM327704 DDH327704:DDI327704 DND327704:DNE327704 DWZ327704:DXA327704 EGV327704:EGW327704 EQR327704:EQS327704 FAN327704:FAO327704 FKJ327704:FKK327704 FUF327704:FUG327704 GEB327704:GEC327704 GNX327704:GNY327704 GXT327704:GXU327704 HHP327704:HHQ327704 HRL327704:HRM327704 IBH327704:IBI327704 ILD327704:ILE327704 IUZ327704:IVA327704 JEV327704:JEW327704 JOR327704:JOS327704 JYN327704:JYO327704 KIJ327704:KIK327704 KSF327704:KSG327704 LCB327704:LCC327704 LLX327704:LLY327704 LVT327704:LVU327704 MFP327704:MFQ327704 MPL327704:MPM327704 MZH327704:MZI327704 NJD327704:NJE327704 NSZ327704:NTA327704 OCV327704:OCW327704 OMR327704:OMS327704 OWN327704:OWO327704 PGJ327704:PGK327704 PQF327704:PQG327704 QAB327704:QAC327704 QJX327704:QJY327704 QTT327704:QTU327704 RDP327704:RDQ327704 RNL327704:RNM327704 RXH327704:RXI327704 SHD327704:SHE327704 SQZ327704:SRA327704 TAV327704:TAW327704 TKR327704:TKS327704 TUN327704:TUO327704 UEJ327704:UEK327704 UOF327704:UOG327704 UYB327704:UYC327704 VHX327704:VHY327704 VRT327704:VRU327704 WBP327704:WBQ327704 WLL327704:WLM327704 WVH327704:WVI327704 E393240:F393240 IV393240:IW393240 SR393240:SS393240 ACN393240:ACO393240 AMJ393240:AMK393240 AWF393240:AWG393240 BGB393240:BGC393240 BPX393240:BPY393240 BZT393240:BZU393240 CJP393240:CJQ393240 CTL393240:CTM393240 DDH393240:DDI393240 DND393240:DNE393240 DWZ393240:DXA393240 EGV393240:EGW393240 EQR393240:EQS393240 FAN393240:FAO393240 FKJ393240:FKK393240 FUF393240:FUG393240 GEB393240:GEC393240 GNX393240:GNY393240 GXT393240:GXU393240 HHP393240:HHQ393240 HRL393240:HRM393240 IBH393240:IBI393240 ILD393240:ILE393240 IUZ393240:IVA393240 JEV393240:JEW393240 JOR393240:JOS393240 JYN393240:JYO393240 KIJ393240:KIK393240 KSF393240:KSG393240 LCB393240:LCC393240 LLX393240:LLY393240 LVT393240:LVU393240 MFP393240:MFQ393240 MPL393240:MPM393240 MZH393240:MZI393240 NJD393240:NJE393240 NSZ393240:NTA393240 OCV393240:OCW393240 OMR393240:OMS393240 OWN393240:OWO393240 PGJ393240:PGK393240 PQF393240:PQG393240 QAB393240:QAC393240 QJX393240:QJY393240 QTT393240:QTU393240 RDP393240:RDQ393240 RNL393240:RNM393240 RXH393240:RXI393240 SHD393240:SHE393240 SQZ393240:SRA393240 TAV393240:TAW393240 TKR393240:TKS393240 TUN393240:TUO393240 UEJ393240:UEK393240 UOF393240:UOG393240 UYB393240:UYC393240 VHX393240:VHY393240 VRT393240:VRU393240 WBP393240:WBQ393240 WLL393240:WLM393240 WVH393240:WVI393240 E458776:F458776 IV458776:IW458776 SR458776:SS458776 ACN458776:ACO458776 AMJ458776:AMK458776 AWF458776:AWG458776 BGB458776:BGC458776 BPX458776:BPY458776 BZT458776:BZU458776 CJP458776:CJQ458776 CTL458776:CTM458776 DDH458776:DDI458776 DND458776:DNE458776 DWZ458776:DXA458776 EGV458776:EGW458776 EQR458776:EQS458776 FAN458776:FAO458776 FKJ458776:FKK458776 FUF458776:FUG458776 GEB458776:GEC458776 GNX458776:GNY458776 GXT458776:GXU458776 HHP458776:HHQ458776 HRL458776:HRM458776 IBH458776:IBI458776 ILD458776:ILE458776 IUZ458776:IVA458776 JEV458776:JEW458776 JOR458776:JOS458776 JYN458776:JYO458776 KIJ458776:KIK458776 KSF458776:KSG458776 LCB458776:LCC458776 LLX458776:LLY458776 LVT458776:LVU458776 MFP458776:MFQ458776 MPL458776:MPM458776 MZH458776:MZI458776 NJD458776:NJE458776 NSZ458776:NTA458776 OCV458776:OCW458776 OMR458776:OMS458776 OWN458776:OWO458776 PGJ458776:PGK458776 PQF458776:PQG458776 QAB458776:QAC458776 QJX458776:QJY458776 QTT458776:QTU458776 RDP458776:RDQ458776 RNL458776:RNM458776 RXH458776:RXI458776 SHD458776:SHE458776 SQZ458776:SRA458776 TAV458776:TAW458776 TKR458776:TKS458776 TUN458776:TUO458776 UEJ458776:UEK458776 UOF458776:UOG458776 UYB458776:UYC458776 VHX458776:VHY458776 VRT458776:VRU458776 WBP458776:WBQ458776 WLL458776:WLM458776 WVH458776:WVI458776 E524312:F524312 IV524312:IW524312 SR524312:SS524312 ACN524312:ACO524312 AMJ524312:AMK524312 AWF524312:AWG524312 BGB524312:BGC524312 BPX524312:BPY524312 BZT524312:BZU524312 CJP524312:CJQ524312 CTL524312:CTM524312 DDH524312:DDI524312 DND524312:DNE524312 DWZ524312:DXA524312 EGV524312:EGW524312 EQR524312:EQS524312 FAN524312:FAO524312 FKJ524312:FKK524312 FUF524312:FUG524312 GEB524312:GEC524312 GNX524312:GNY524312 GXT524312:GXU524312 HHP524312:HHQ524312 HRL524312:HRM524312 IBH524312:IBI524312 ILD524312:ILE524312 IUZ524312:IVA524312 JEV524312:JEW524312 JOR524312:JOS524312 JYN524312:JYO524312 KIJ524312:KIK524312 KSF524312:KSG524312 LCB524312:LCC524312 LLX524312:LLY524312 LVT524312:LVU524312 MFP524312:MFQ524312 MPL524312:MPM524312 MZH524312:MZI524312 NJD524312:NJE524312 NSZ524312:NTA524312 OCV524312:OCW524312 OMR524312:OMS524312 OWN524312:OWO524312 PGJ524312:PGK524312 PQF524312:PQG524312 QAB524312:QAC524312 QJX524312:QJY524312 QTT524312:QTU524312 RDP524312:RDQ524312 RNL524312:RNM524312 RXH524312:RXI524312 SHD524312:SHE524312 SQZ524312:SRA524312 TAV524312:TAW524312 TKR524312:TKS524312 TUN524312:TUO524312 UEJ524312:UEK524312 UOF524312:UOG524312 UYB524312:UYC524312 VHX524312:VHY524312 VRT524312:VRU524312 WBP524312:WBQ524312 WLL524312:WLM524312 WVH524312:WVI524312 E589848:F589848 IV589848:IW589848 SR589848:SS589848 ACN589848:ACO589848 AMJ589848:AMK589848 AWF589848:AWG589848 BGB589848:BGC589848 BPX589848:BPY589848 BZT589848:BZU589848 CJP589848:CJQ589848 CTL589848:CTM589848 DDH589848:DDI589848 DND589848:DNE589848 DWZ589848:DXA589848 EGV589848:EGW589848 EQR589848:EQS589848 FAN589848:FAO589848 FKJ589848:FKK589848 FUF589848:FUG589848 GEB589848:GEC589848 GNX589848:GNY589848 GXT589848:GXU589848 HHP589848:HHQ589848 HRL589848:HRM589848 IBH589848:IBI589848 ILD589848:ILE589848 IUZ589848:IVA589848 JEV589848:JEW589848 JOR589848:JOS589848 JYN589848:JYO589848 KIJ589848:KIK589848 KSF589848:KSG589848 LCB589848:LCC589848 LLX589848:LLY589848 LVT589848:LVU589848 MFP589848:MFQ589848 MPL589848:MPM589848 MZH589848:MZI589848 NJD589848:NJE589848 NSZ589848:NTA589848 OCV589848:OCW589848 OMR589848:OMS589848 OWN589848:OWO589848 PGJ589848:PGK589848 PQF589848:PQG589848 QAB589848:QAC589848 QJX589848:QJY589848 QTT589848:QTU589848 RDP589848:RDQ589848 RNL589848:RNM589848 RXH589848:RXI589848 SHD589848:SHE589848 SQZ589848:SRA589848 TAV589848:TAW589848 TKR589848:TKS589848 TUN589848:TUO589848 UEJ589848:UEK589848 UOF589848:UOG589848 UYB589848:UYC589848 VHX589848:VHY589848 VRT589848:VRU589848 WBP589848:WBQ589848 WLL589848:WLM589848 WVH589848:WVI589848 E655384:F655384 IV655384:IW655384 SR655384:SS655384 ACN655384:ACO655384 AMJ655384:AMK655384 AWF655384:AWG655384 BGB655384:BGC655384 BPX655384:BPY655384 BZT655384:BZU655384 CJP655384:CJQ655384 CTL655384:CTM655384 DDH655384:DDI655384 DND655384:DNE655384 DWZ655384:DXA655384 EGV655384:EGW655384 EQR655384:EQS655384 FAN655384:FAO655384 FKJ655384:FKK655384 FUF655384:FUG655384 GEB655384:GEC655384 GNX655384:GNY655384 GXT655384:GXU655384 HHP655384:HHQ655384 HRL655384:HRM655384 IBH655384:IBI655384 ILD655384:ILE655384 IUZ655384:IVA655384 JEV655384:JEW655384 JOR655384:JOS655384 JYN655384:JYO655384 KIJ655384:KIK655384 KSF655384:KSG655384 LCB655384:LCC655384 LLX655384:LLY655384 LVT655384:LVU655384 MFP655384:MFQ655384 MPL655384:MPM655384 MZH655384:MZI655384 NJD655384:NJE655384 NSZ655384:NTA655384 OCV655384:OCW655384 OMR655384:OMS655384 OWN655384:OWO655384 PGJ655384:PGK655384 PQF655384:PQG655384 QAB655384:QAC655384 QJX655384:QJY655384 QTT655384:QTU655384 RDP655384:RDQ655384 RNL655384:RNM655384 RXH655384:RXI655384 SHD655384:SHE655384 SQZ655384:SRA655384 TAV655384:TAW655384 TKR655384:TKS655384 TUN655384:TUO655384 UEJ655384:UEK655384 UOF655384:UOG655384 UYB655384:UYC655384 VHX655384:VHY655384 VRT655384:VRU655384 WBP655384:WBQ655384 WLL655384:WLM655384 WVH655384:WVI655384 E720920:F720920 IV720920:IW720920 SR720920:SS720920 ACN720920:ACO720920 AMJ720920:AMK720920 AWF720920:AWG720920 BGB720920:BGC720920 BPX720920:BPY720920 BZT720920:BZU720920 CJP720920:CJQ720920 CTL720920:CTM720920 DDH720920:DDI720920 DND720920:DNE720920 DWZ720920:DXA720920 EGV720920:EGW720920 EQR720920:EQS720920 FAN720920:FAO720920 FKJ720920:FKK720920 FUF720920:FUG720920 GEB720920:GEC720920 GNX720920:GNY720920 GXT720920:GXU720920 HHP720920:HHQ720920 HRL720920:HRM720920 IBH720920:IBI720920 ILD720920:ILE720920 IUZ720920:IVA720920 JEV720920:JEW720920 JOR720920:JOS720920 JYN720920:JYO720920 KIJ720920:KIK720920 KSF720920:KSG720920 LCB720920:LCC720920 LLX720920:LLY720920 LVT720920:LVU720920 MFP720920:MFQ720920 MPL720920:MPM720920 MZH720920:MZI720920 NJD720920:NJE720920 NSZ720920:NTA720920 OCV720920:OCW720920 OMR720920:OMS720920 OWN720920:OWO720920 PGJ720920:PGK720920 PQF720920:PQG720920 QAB720920:QAC720920 QJX720920:QJY720920 QTT720920:QTU720920 RDP720920:RDQ720920 RNL720920:RNM720920 RXH720920:RXI720920 SHD720920:SHE720920 SQZ720920:SRA720920 TAV720920:TAW720920 TKR720920:TKS720920 TUN720920:TUO720920 UEJ720920:UEK720920 UOF720920:UOG720920 UYB720920:UYC720920 VHX720920:VHY720920 VRT720920:VRU720920 WBP720920:WBQ720920 WLL720920:WLM720920 WVH720920:WVI720920 E786456:F786456 IV786456:IW786456 SR786456:SS786456 ACN786456:ACO786456 AMJ786456:AMK786456 AWF786456:AWG786456 BGB786456:BGC786456 BPX786456:BPY786456 BZT786456:BZU786456 CJP786456:CJQ786456 CTL786456:CTM786456 DDH786456:DDI786456 DND786456:DNE786456 DWZ786456:DXA786456 EGV786456:EGW786456 EQR786456:EQS786456 FAN786456:FAO786456 FKJ786456:FKK786456 FUF786456:FUG786456 GEB786456:GEC786456 GNX786456:GNY786456 GXT786456:GXU786456 HHP786456:HHQ786456 HRL786456:HRM786456 IBH786456:IBI786456 ILD786456:ILE786456 IUZ786456:IVA786456 JEV786456:JEW786456 JOR786456:JOS786456 JYN786456:JYO786456 KIJ786456:KIK786456 KSF786456:KSG786456 LCB786456:LCC786456 LLX786456:LLY786456 LVT786456:LVU786456 MFP786456:MFQ786456 MPL786456:MPM786456 MZH786456:MZI786456 NJD786456:NJE786456 NSZ786456:NTA786456 OCV786456:OCW786456 OMR786456:OMS786456 OWN786456:OWO786456 PGJ786456:PGK786456 PQF786456:PQG786456 QAB786456:QAC786456 QJX786456:QJY786456 QTT786456:QTU786456 RDP786456:RDQ786456 RNL786456:RNM786456 RXH786456:RXI786456 SHD786456:SHE786456 SQZ786456:SRA786456 TAV786456:TAW786456 TKR786456:TKS786456 TUN786456:TUO786456 UEJ786456:UEK786456 UOF786456:UOG786456 UYB786456:UYC786456 VHX786456:VHY786456 VRT786456:VRU786456 WBP786456:WBQ786456 WLL786456:WLM786456 WVH786456:WVI786456 E851992:F851992 IV851992:IW851992 SR851992:SS851992 ACN851992:ACO851992 AMJ851992:AMK851992 AWF851992:AWG851992 BGB851992:BGC851992 BPX851992:BPY851992 BZT851992:BZU851992 CJP851992:CJQ851992 CTL851992:CTM851992 DDH851992:DDI851992 DND851992:DNE851992 DWZ851992:DXA851992 EGV851992:EGW851992 EQR851992:EQS851992 FAN851992:FAO851992 FKJ851992:FKK851992 FUF851992:FUG851992 GEB851992:GEC851992 GNX851992:GNY851992 GXT851992:GXU851992 HHP851992:HHQ851992 HRL851992:HRM851992 IBH851992:IBI851992 ILD851992:ILE851992 IUZ851992:IVA851992 JEV851992:JEW851992 JOR851992:JOS851992 JYN851992:JYO851992 KIJ851992:KIK851992 KSF851992:KSG851992 LCB851992:LCC851992 LLX851992:LLY851992 LVT851992:LVU851992 MFP851992:MFQ851992 MPL851992:MPM851992 MZH851992:MZI851992 NJD851992:NJE851992 NSZ851992:NTA851992 OCV851992:OCW851992 OMR851992:OMS851992 OWN851992:OWO851992 PGJ851992:PGK851992 PQF851992:PQG851992 QAB851992:QAC851992 QJX851992:QJY851992 QTT851992:QTU851992 RDP851992:RDQ851992 RNL851992:RNM851992 RXH851992:RXI851992 SHD851992:SHE851992 SQZ851992:SRA851992 TAV851992:TAW851992 TKR851992:TKS851992 TUN851992:TUO851992 UEJ851992:UEK851992 UOF851992:UOG851992 UYB851992:UYC851992 VHX851992:VHY851992 VRT851992:VRU851992 WBP851992:WBQ851992 WLL851992:WLM851992 WVH851992:WVI851992 E917528:F917528 IV917528:IW917528 SR917528:SS917528 ACN917528:ACO917528 AMJ917528:AMK917528 AWF917528:AWG917528 BGB917528:BGC917528 BPX917528:BPY917528 BZT917528:BZU917528 CJP917528:CJQ917528 CTL917528:CTM917528 DDH917528:DDI917528 DND917528:DNE917528 DWZ917528:DXA917528 EGV917528:EGW917528 EQR917528:EQS917528 FAN917528:FAO917528 FKJ917528:FKK917528 FUF917528:FUG917528 GEB917528:GEC917528 GNX917528:GNY917528 GXT917528:GXU917528 HHP917528:HHQ917528 HRL917528:HRM917528 IBH917528:IBI917528 ILD917528:ILE917528 IUZ917528:IVA917528 JEV917528:JEW917528 JOR917528:JOS917528 JYN917528:JYO917528 KIJ917528:KIK917528 KSF917528:KSG917528 LCB917528:LCC917528 LLX917528:LLY917528 LVT917528:LVU917528 MFP917528:MFQ917528 MPL917528:MPM917528 MZH917528:MZI917528 NJD917528:NJE917528 NSZ917528:NTA917528 OCV917528:OCW917528 OMR917528:OMS917528 OWN917528:OWO917528 PGJ917528:PGK917528 PQF917528:PQG917528 QAB917528:QAC917528 QJX917528:QJY917528 QTT917528:QTU917528 RDP917528:RDQ917528 RNL917528:RNM917528 RXH917528:RXI917528 SHD917528:SHE917528 SQZ917528:SRA917528 TAV917528:TAW917528 TKR917528:TKS917528 TUN917528:TUO917528 UEJ917528:UEK917528 UOF917528:UOG917528 UYB917528:UYC917528 VHX917528:VHY917528 VRT917528:VRU917528 WBP917528:WBQ917528 WLL917528:WLM917528 WVH917528:WVI917528 E983064:F983064 IV983064:IW983064 SR983064:SS983064 ACN983064:ACO983064 AMJ983064:AMK983064 AWF983064:AWG983064 BGB983064:BGC983064 BPX983064:BPY983064 BZT983064:BZU983064 CJP983064:CJQ983064 CTL983064:CTM983064 DDH983064:DDI983064 DND983064:DNE983064 DWZ983064:DXA983064 EGV983064:EGW983064 EQR983064:EQS983064 FAN983064:FAO983064 FKJ983064:FKK983064 FUF983064:FUG983064 GEB983064:GEC983064 GNX983064:GNY983064 GXT983064:GXU983064 HHP983064:HHQ983064 HRL983064:HRM983064 IBH983064:IBI983064 ILD983064:ILE983064 IUZ983064:IVA983064 JEV983064:JEW983064 JOR983064:JOS983064 JYN983064:JYO983064 KIJ983064:KIK983064 KSF983064:KSG983064 LCB983064:LCC983064 LLX983064:LLY983064 LVT983064:LVU983064 MFP983064:MFQ983064 MPL983064:MPM983064 MZH983064:MZI983064 NJD983064:NJE983064 NSZ983064:NTA983064 OCV983064:OCW983064 OMR983064:OMS983064 OWN983064:OWO983064 PGJ983064:PGK983064 PQF983064:PQG983064 QAB983064:QAC983064 QJX983064:QJY983064 QTT983064:QTU983064 RDP983064:RDQ983064 RNL983064:RNM983064 RXH983064:RXI983064 SHD983064:SHE983064 SQZ983064:SRA983064 TAV983064:TAW983064 TKR983064:TKS983064 TUN983064:TUO983064 UEJ983064:UEK983064 UOF983064:UOG983064 UYB983064:UYC983064 VHX983064:VHY983064 VRT983064:VRU983064 WBP983064:WBQ983064 WLL983064:WLM983064 WVH983064:WVI983064" xr:uid="{53A5EA66-8BE6-ED41-9827-0CC03463DF1D}"/>
    <dataValidation type="decimal" allowBlank="1" showErrorMessage="1" prompt="Kies 1*10-1 - 1*10-3_x000a_sandiger Kies 1*10-3 - 1*10-4_x000a_Mittelsand 1*10-3 bis 1*10-5_x000a_humoser Oberboden 1*10-3 - 1*10-6_x000a_schluffiger Sand 1*10-5 - 1*10-7_x000a_Schluff 1*10-6 - 1*10-9_x000a_toniger Schluff 1*10-7 - 1*10-11_x000a__x000a_" sqref="E23 IV23 SR23 ACN23 AMJ23 AWF23 BGB23 BPX23 BZT23 CJP23 CTL23 DDH23 DND23 DWZ23 EGV23 EQR23 FAN23 FKJ23 FUF23 GEB23 GNX23 GXT23 HHP23 HRL23 IBH23 ILD23 IUZ23 JEV23 JOR23 JYN23 KIJ23 KSF23 LCB23 LLX23 LVT23 MFP23 MPL23 MZH23 NJD23 NSZ23 OCV23 OMR23 OWN23 PGJ23 PQF23 QAB23 QJX23 QTT23 RDP23 RNL23 RXH23 SHD23 SQZ23 TAV23 TKR23 TUN23 UEJ23 UOF23 UYB23 VHX23 VRT23 WBP23 WLL23 WVH23 E65559 IV65559 SR65559 ACN65559 AMJ65559 AWF65559 BGB65559 BPX65559 BZT65559 CJP65559 CTL65559 DDH65559 DND65559 DWZ65559 EGV65559 EQR65559 FAN65559 FKJ65559 FUF65559 GEB65559 GNX65559 GXT65559 HHP65559 HRL65559 IBH65559 ILD65559 IUZ65559 JEV65559 JOR65559 JYN65559 KIJ65559 KSF65559 LCB65559 LLX65559 LVT65559 MFP65559 MPL65559 MZH65559 NJD65559 NSZ65559 OCV65559 OMR65559 OWN65559 PGJ65559 PQF65559 QAB65559 QJX65559 QTT65559 RDP65559 RNL65559 RXH65559 SHD65559 SQZ65559 TAV65559 TKR65559 TUN65559 UEJ65559 UOF65559 UYB65559 VHX65559 VRT65559 WBP65559 WLL65559 WVH65559 E131095 IV131095 SR131095 ACN131095 AMJ131095 AWF131095 BGB131095 BPX131095 BZT131095 CJP131095 CTL131095 DDH131095 DND131095 DWZ131095 EGV131095 EQR131095 FAN131095 FKJ131095 FUF131095 GEB131095 GNX131095 GXT131095 HHP131095 HRL131095 IBH131095 ILD131095 IUZ131095 JEV131095 JOR131095 JYN131095 KIJ131095 KSF131095 LCB131095 LLX131095 LVT131095 MFP131095 MPL131095 MZH131095 NJD131095 NSZ131095 OCV131095 OMR131095 OWN131095 PGJ131095 PQF131095 QAB131095 QJX131095 QTT131095 RDP131095 RNL131095 RXH131095 SHD131095 SQZ131095 TAV131095 TKR131095 TUN131095 UEJ131095 UOF131095 UYB131095 VHX131095 VRT131095 WBP131095 WLL131095 WVH131095 E196631 IV196631 SR196631 ACN196631 AMJ196631 AWF196631 BGB196631 BPX196631 BZT196631 CJP196631 CTL196631 DDH196631 DND196631 DWZ196631 EGV196631 EQR196631 FAN196631 FKJ196631 FUF196631 GEB196631 GNX196631 GXT196631 HHP196631 HRL196631 IBH196631 ILD196631 IUZ196631 JEV196631 JOR196631 JYN196631 KIJ196631 KSF196631 LCB196631 LLX196631 LVT196631 MFP196631 MPL196631 MZH196631 NJD196631 NSZ196631 OCV196631 OMR196631 OWN196631 PGJ196631 PQF196631 QAB196631 QJX196631 QTT196631 RDP196631 RNL196631 RXH196631 SHD196631 SQZ196631 TAV196631 TKR196631 TUN196631 UEJ196631 UOF196631 UYB196631 VHX196631 VRT196631 WBP196631 WLL196631 WVH196631 E262167 IV262167 SR262167 ACN262167 AMJ262167 AWF262167 BGB262167 BPX262167 BZT262167 CJP262167 CTL262167 DDH262167 DND262167 DWZ262167 EGV262167 EQR262167 FAN262167 FKJ262167 FUF262167 GEB262167 GNX262167 GXT262167 HHP262167 HRL262167 IBH262167 ILD262167 IUZ262167 JEV262167 JOR262167 JYN262167 KIJ262167 KSF262167 LCB262167 LLX262167 LVT262167 MFP262167 MPL262167 MZH262167 NJD262167 NSZ262167 OCV262167 OMR262167 OWN262167 PGJ262167 PQF262167 QAB262167 QJX262167 QTT262167 RDP262167 RNL262167 RXH262167 SHD262167 SQZ262167 TAV262167 TKR262167 TUN262167 UEJ262167 UOF262167 UYB262167 VHX262167 VRT262167 WBP262167 WLL262167 WVH262167 E327703 IV327703 SR327703 ACN327703 AMJ327703 AWF327703 BGB327703 BPX327703 BZT327703 CJP327703 CTL327703 DDH327703 DND327703 DWZ327703 EGV327703 EQR327703 FAN327703 FKJ327703 FUF327703 GEB327703 GNX327703 GXT327703 HHP327703 HRL327703 IBH327703 ILD327703 IUZ327703 JEV327703 JOR327703 JYN327703 KIJ327703 KSF327703 LCB327703 LLX327703 LVT327703 MFP327703 MPL327703 MZH327703 NJD327703 NSZ327703 OCV327703 OMR327703 OWN327703 PGJ327703 PQF327703 QAB327703 QJX327703 QTT327703 RDP327703 RNL327703 RXH327703 SHD327703 SQZ327703 TAV327703 TKR327703 TUN327703 UEJ327703 UOF327703 UYB327703 VHX327703 VRT327703 WBP327703 WLL327703 WVH327703 E393239 IV393239 SR393239 ACN393239 AMJ393239 AWF393239 BGB393239 BPX393239 BZT393239 CJP393239 CTL393239 DDH393239 DND393239 DWZ393239 EGV393239 EQR393239 FAN393239 FKJ393239 FUF393239 GEB393239 GNX393239 GXT393239 HHP393239 HRL393239 IBH393239 ILD393239 IUZ393239 JEV393239 JOR393239 JYN393239 KIJ393239 KSF393239 LCB393239 LLX393239 LVT393239 MFP393239 MPL393239 MZH393239 NJD393239 NSZ393239 OCV393239 OMR393239 OWN393239 PGJ393239 PQF393239 QAB393239 QJX393239 QTT393239 RDP393239 RNL393239 RXH393239 SHD393239 SQZ393239 TAV393239 TKR393239 TUN393239 UEJ393239 UOF393239 UYB393239 VHX393239 VRT393239 WBP393239 WLL393239 WVH393239 E458775 IV458775 SR458775 ACN458775 AMJ458775 AWF458775 BGB458775 BPX458775 BZT458775 CJP458775 CTL458775 DDH458775 DND458775 DWZ458775 EGV458775 EQR458775 FAN458775 FKJ458775 FUF458775 GEB458775 GNX458775 GXT458775 HHP458775 HRL458775 IBH458775 ILD458775 IUZ458775 JEV458775 JOR458775 JYN458775 KIJ458775 KSF458775 LCB458775 LLX458775 LVT458775 MFP458775 MPL458775 MZH458775 NJD458775 NSZ458775 OCV458775 OMR458775 OWN458775 PGJ458775 PQF458775 QAB458775 QJX458775 QTT458775 RDP458775 RNL458775 RXH458775 SHD458775 SQZ458775 TAV458775 TKR458775 TUN458775 UEJ458775 UOF458775 UYB458775 VHX458775 VRT458775 WBP458775 WLL458775 WVH458775 E524311 IV524311 SR524311 ACN524311 AMJ524311 AWF524311 BGB524311 BPX524311 BZT524311 CJP524311 CTL524311 DDH524311 DND524311 DWZ524311 EGV524311 EQR524311 FAN524311 FKJ524311 FUF524311 GEB524311 GNX524311 GXT524311 HHP524311 HRL524311 IBH524311 ILD524311 IUZ524311 JEV524311 JOR524311 JYN524311 KIJ524311 KSF524311 LCB524311 LLX524311 LVT524311 MFP524311 MPL524311 MZH524311 NJD524311 NSZ524311 OCV524311 OMR524311 OWN524311 PGJ524311 PQF524311 QAB524311 QJX524311 QTT524311 RDP524311 RNL524311 RXH524311 SHD524311 SQZ524311 TAV524311 TKR524311 TUN524311 UEJ524311 UOF524311 UYB524311 VHX524311 VRT524311 WBP524311 WLL524311 WVH524311 E589847 IV589847 SR589847 ACN589847 AMJ589847 AWF589847 BGB589847 BPX589847 BZT589847 CJP589847 CTL589847 DDH589847 DND589847 DWZ589847 EGV589847 EQR589847 FAN589847 FKJ589847 FUF589847 GEB589847 GNX589847 GXT589847 HHP589847 HRL589847 IBH589847 ILD589847 IUZ589847 JEV589847 JOR589847 JYN589847 KIJ589847 KSF589847 LCB589847 LLX589847 LVT589847 MFP589847 MPL589847 MZH589847 NJD589847 NSZ589847 OCV589847 OMR589847 OWN589847 PGJ589847 PQF589847 QAB589847 QJX589847 QTT589847 RDP589847 RNL589847 RXH589847 SHD589847 SQZ589847 TAV589847 TKR589847 TUN589847 UEJ589847 UOF589847 UYB589847 VHX589847 VRT589847 WBP589847 WLL589847 WVH589847 E655383 IV655383 SR655383 ACN655383 AMJ655383 AWF655383 BGB655383 BPX655383 BZT655383 CJP655383 CTL655383 DDH655383 DND655383 DWZ655383 EGV655383 EQR655383 FAN655383 FKJ655383 FUF655383 GEB655383 GNX655383 GXT655383 HHP655383 HRL655383 IBH655383 ILD655383 IUZ655383 JEV655383 JOR655383 JYN655383 KIJ655383 KSF655383 LCB655383 LLX655383 LVT655383 MFP655383 MPL655383 MZH655383 NJD655383 NSZ655383 OCV655383 OMR655383 OWN655383 PGJ655383 PQF655383 QAB655383 QJX655383 QTT655383 RDP655383 RNL655383 RXH655383 SHD655383 SQZ655383 TAV655383 TKR655383 TUN655383 UEJ655383 UOF655383 UYB655383 VHX655383 VRT655383 WBP655383 WLL655383 WVH655383 E720919 IV720919 SR720919 ACN720919 AMJ720919 AWF720919 BGB720919 BPX720919 BZT720919 CJP720919 CTL720919 DDH720919 DND720919 DWZ720919 EGV720919 EQR720919 FAN720919 FKJ720919 FUF720919 GEB720919 GNX720919 GXT720919 HHP720919 HRL720919 IBH720919 ILD720919 IUZ720919 JEV720919 JOR720919 JYN720919 KIJ720919 KSF720919 LCB720919 LLX720919 LVT720919 MFP720919 MPL720919 MZH720919 NJD720919 NSZ720919 OCV720919 OMR720919 OWN720919 PGJ720919 PQF720919 QAB720919 QJX720919 QTT720919 RDP720919 RNL720919 RXH720919 SHD720919 SQZ720919 TAV720919 TKR720919 TUN720919 UEJ720919 UOF720919 UYB720919 VHX720919 VRT720919 WBP720919 WLL720919 WVH720919 E786455 IV786455 SR786455 ACN786455 AMJ786455 AWF786455 BGB786455 BPX786455 BZT786455 CJP786455 CTL786455 DDH786455 DND786455 DWZ786455 EGV786455 EQR786455 FAN786455 FKJ786455 FUF786455 GEB786455 GNX786455 GXT786455 HHP786455 HRL786455 IBH786455 ILD786455 IUZ786455 JEV786455 JOR786455 JYN786455 KIJ786455 KSF786455 LCB786455 LLX786455 LVT786455 MFP786455 MPL786455 MZH786455 NJD786455 NSZ786455 OCV786455 OMR786455 OWN786455 PGJ786455 PQF786455 QAB786455 QJX786455 QTT786455 RDP786455 RNL786455 RXH786455 SHD786455 SQZ786455 TAV786455 TKR786455 TUN786455 UEJ786455 UOF786455 UYB786455 VHX786455 VRT786455 WBP786455 WLL786455 WVH786455 E851991 IV851991 SR851991 ACN851991 AMJ851991 AWF851991 BGB851991 BPX851991 BZT851991 CJP851991 CTL851991 DDH851991 DND851991 DWZ851991 EGV851991 EQR851991 FAN851991 FKJ851991 FUF851991 GEB851991 GNX851991 GXT851991 HHP851991 HRL851991 IBH851991 ILD851991 IUZ851991 JEV851991 JOR851991 JYN851991 KIJ851991 KSF851991 LCB851991 LLX851991 LVT851991 MFP851991 MPL851991 MZH851991 NJD851991 NSZ851991 OCV851991 OMR851991 OWN851991 PGJ851991 PQF851991 QAB851991 QJX851991 QTT851991 RDP851991 RNL851991 RXH851991 SHD851991 SQZ851991 TAV851991 TKR851991 TUN851991 UEJ851991 UOF851991 UYB851991 VHX851991 VRT851991 WBP851991 WLL851991 WVH851991 E917527 IV917527 SR917527 ACN917527 AMJ917527 AWF917527 BGB917527 BPX917527 BZT917527 CJP917527 CTL917527 DDH917527 DND917527 DWZ917527 EGV917527 EQR917527 FAN917527 FKJ917527 FUF917527 GEB917527 GNX917527 GXT917527 HHP917527 HRL917527 IBH917527 ILD917527 IUZ917527 JEV917527 JOR917527 JYN917527 KIJ917527 KSF917527 LCB917527 LLX917527 LVT917527 MFP917527 MPL917527 MZH917527 NJD917527 NSZ917527 OCV917527 OMR917527 OWN917527 PGJ917527 PQF917527 QAB917527 QJX917527 QTT917527 RDP917527 RNL917527 RXH917527 SHD917527 SQZ917527 TAV917527 TKR917527 TUN917527 UEJ917527 UOF917527 UYB917527 VHX917527 VRT917527 WBP917527 WLL917527 WVH917527 E983063 IV983063 SR983063 ACN983063 AMJ983063 AWF983063 BGB983063 BPX983063 BZT983063 CJP983063 CTL983063 DDH983063 DND983063 DWZ983063 EGV983063 EQR983063 FAN983063 FKJ983063 FUF983063 GEB983063 GNX983063 GXT983063 HHP983063 HRL983063 IBH983063 ILD983063 IUZ983063 JEV983063 JOR983063 JYN983063 KIJ983063 KSF983063 LCB983063 LLX983063 LVT983063 MFP983063 MPL983063 MZH983063 NJD983063 NSZ983063 OCV983063 OMR983063 OWN983063 PGJ983063 PQF983063 QAB983063 QJX983063 QTT983063 RDP983063 RNL983063 RXH983063 SHD983063 SQZ983063 TAV983063 TKR983063 TUN983063 UEJ983063 UOF983063 UYB983063 VHX983063 VRT983063 WBP983063 WLL983063 WVH983063" xr:uid="{3881107A-11D3-B142-9031-55AE1B9F905B}">
      <formula1>0.0000001</formula1>
      <formula2>0.1</formula2>
    </dataValidation>
    <dataValidation type="decimal" allowBlank="1" showErrorMessage="1" sqref="E25 IV25 SR25 ACN25 AMJ25 AWF25 BGB25 BPX25 BZT25 CJP25 CTL25 DDH25 DND25 DWZ25 EGV25 EQR25 FAN25 FKJ25 FUF25 GEB25 GNX25 GXT25 HHP25 HRL25 IBH25 ILD25 IUZ25 JEV25 JOR25 JYN25 KIJ25 KSF25 LCB25 LLX25 LVT25 MFP25 MPL25 MZH25 NJD25 NSZ25 OCV25 OMR25 OWN25 PGJ25 PQF25 QAB25 QJX25 QTT25 RDP25 RNL25 RXH25 SHD25 SQZ25 TAV25 TKR25 TUN25 UEJ25 UOF25 UYB25 VHX25 VRT25 WBP25 WLL25 WVH25 E65561 IV65561 SR65561 ACN65561 AMJ65561 AWF65561 BGB65561 BPX65561 BZT65561 CJP65561 CTL65561 DDH65561 DND65561 DWZ65561 EGV65561 EQR65561 FAN65561 FKJ65561 FUF65561 GEB65561 GNX65561 GXT65561 HHP65561 HRL65561 IBH65561 ILD65561 IUZ65561 JEV65561 JOR65561 JYN65561 KIJ65561 KSF65561 LCB65561 LLX65561 LVT65561 MFP65561 MPL65561 MZH65561 NJD65561 NSZ65561 OCV65561 OMR65561 OWN65561 PGJ65561 PQF65561 QAB65561 QJX65561 QTT65561 RDP65561 RNL65561 RXH65561 SHD65561 SQZ65561 TAV65561 TKR65561 TUN65561 UEJ65561 UOF65561 UYB65561 VHX65561 VRT65561 WBP65561 WLL65561 WVH65561 E131097 IV131097 SR131097 ACN131097 AMJ131097 AWF131097 BGB131097 BPX131097 BZT131097 CJP131097 CTL131097 DDH131097 DND131097 DWZ131097 EGV131097 EQR131097 FAN131097 FKJ131097 FUF131097 GEB131097 GNX131097 GXT131097 HHP131097 HRL131097 IBH131097 ILD131097 IUZ131097 JEV131097 JOR131097 JYN131097 KIJ131097 KSF131097 LCB131097 LLX131097 LVT131097 MFP131097 MPL131097 MZH131097 NJD131097 NSZ131097 OCV131097 OMR131097 OWN131097 PGJ131097 PQF131097 QAB131097 QJX131097 QTT131097 RDP131097 RNL131097 RXH131097 SHD131097 SQZ131097 TAV131097 TKR131097 TUN131097 UEJ131097 UOF131097 UYB131097 VHX131097 VRT131097 WBP131097 WLL131097 WVH131097 E196633 IV196633 SR196633 ACN196633 AMJ196633 AWF196633 BGB196633 BPX196633 BZT196633 CJP196633 CTL196633 DDH196633 DND196633 DWZ196633 EGV196633 EQR196633 FAN196633 FKJ196633 FUF196633 GEB196633 GNX196633 GXT196633 HHP196633 HRL196633 IBH196633 ILD196633 IUZ196633 JEV196633 JOR196633 JYN196633 KIJ196633 KSF196633 LCB196633 LLX196633 LVT196633 MFP196633 MPL196633 MZH196633 NJD196633 NSZ196633 OCV196633 OMR196633 OWN196633 PGJ196633 PQF196633 QAB196633 QJX196633 QTT196633 RDP196633 RNL196633 RXH196633 SHD196633 SQZ196633 TAV196633 TKR196633 TUN196633 UEJ196633 UOF196633 UYB196633 VHX196633 VRT196633 WBP196633 WLL196633 WVH196633 E262169 IV262169 SR262169 ACN262169 AMJ262169 AWF262169 BGB262169 BPX262169 BZT262169 CJP262169 CTL262169 DDH262169 DND262169 DWZ262169 EGV262169 EQR262169 FAN262169 FKJ262169 FUF262169 GEB262169 GNX262169 GXT262169 HHP262169 HRL262169 IBH262169 ILD262169 IUZ262169 JEV262169 JOR262169 JYN262169 KIJ262169 KSF262169 LCB262169 LLX262169 LVT262169 MFP262169 MPL262169 MZH262169 NJD262169 NSZ262169 OCV262169 OMR262169 OWN262169 PGJ262169 PQF262169 QAB262169 QJX262169 QTT262169 RDP262169 RNL262169 RXH262169 SHD262169 SQZ262169 TAV262169 TKR262169 TUN262169 UEJ262169 UOF262169 UYB262169 VHX262169 VRT262169 WBP262169 WLL262169 WVH262169 E327705 IV327705 SR327705 ACN327705 AMJ327705 AWF327705 BGB327705 BPX327705 BZT327705 CJP327705 CTL327705 DDH327705 DND327705 DWZ327705 EGV327705 EQR327705 FAN327705 FKJ327705 FUF327705 GEB327705 GNX327705 GXT327705 HHP327705 HRL327705 IBH327705 ILD327705 IUZ327705 JEV327705 JOR327705 JYN327705 KIJ327705 KSF327705 LCB327705 LLX327705 LVT327705 MFP327705 MPL327705 MZH327705 NJD327705 NSZ327705 OCV327705 OMR327705 OWN327705 PGJ327705 PQF327705 QAB327705 QJX327705 QTT327705 RDP327705 RNL327705 RXH327705 SHD327705 SQZ327705 TAV327705 TKR327705 TUN327705 UEJ327705 UOF327705 UYB327705 VHX327705 VRT327705 WBP327705 WLL327705 WVH327705 E393241 IV393241 SR393241 ACN393241 AMJ393241 AWF393241 BGB393241 BPX393241 BZT393241 CJP393241 CTL393241 DDH393241 DND393241 DWZ393241 EGV393241 EQR393241 FAN393241 FKJ393241 FUF393241 GEB393241 GNX393241 GXT393241 HHP393241 HRL393241 IBH393241 ILD393241 IUZ393241 JEV393241 JOR393241 JYN393241 KIJ393241 KSF393241 LCB393241 LLX393241 LVT393241 MFP393241 MPL393241 MZH393241 NJD393241 NSZ393241 OCV393241 OMR393241 OWN393241 PGJ393241 PQF393241 QAB393241 QJX393241 QTT393241 RDP393241 RNL393241 RXH393241 SHD393241 SQZ393241 TAV393241 TKR393241 TUN393241 UEJ393241 UOF393241 UYB393241 VHX393241 VRT393241 WBP393241 WLL393241 WVH393241 E458777 IV458777 SR458777 ACN458777 AMJ458777 AWF458777 BGB458777 BPX458777 BZT458777 CJP458777 CTL458777 DDH458777 DND458777 DWZ458777 EGV458777 EQR458777 FAN458777 FKJ458777 FUF458777 GEB458777 GNX458777 GXT458777 HHP458777 HRL458777 IBH458777 ILD458777 IUZ458777 JEV458777 JOR458777 JYN458777 KIJ458777 KSF458777 LCB458777 LLX458777 LVT458777 MFP458777 MPL458777 MZH458777 NJD458777 NSZ458777 OCV458777 OMR458777 OWN458777 PGJ458777 PQF458777 QAB458777 QJX458777 QTT458777 RDP458777 RNL458777 RXH458777 SHD458777 SQZ458777 TAV458777 TKR458777 TUN458777 UEJ458777 UOF458777 UYB458777 VHX458777 VRT458777 WBP458777 WLL458777 WVH458777 E524313 IV524313 SR524313 ACN524313 AMJ524313 AWF524313 BGB524313 BPX524313 BZT524313 CJP524313 CTL524313 DDH524313 DND524313 DWZ524313 EGV524313 EQR524313 FAN524313 FKJ524313 FUF524313 GEB524313 GNX524313 GXT524313 HHP524313 HRL524313 IBH524313 ILD524313 IUZ524313 JEV524313 JOR524313 JYN524313 KIJ524313 KSF524313 LCB524313 LLX524313 LVT524313 MFP524313 MPL524313 MZH524313 NJD524313 NSZ524313 OCV524313 OMR524313 OWN524313 PGJ524313 PQF524313 QAB524313 QJX524313 QTT524313 RDP524313 RNL524313 RXH524313 SHD524313 SQZ524313 TAV524313 TKR524313 TUN524313 UEJ524313 UOF524313 UYB524313 VHX524313 VRT524313 WBP524313 WLL524313 WVH524313 E589849 IV589849 SR589849 ACN589849 AMJ589849 AWF589849 BGB589849 BPX589849 BZT589849 CJP589849 CTL589849 DDH589849 DND589849 DWZ589849 EGV589849 EQR589849 FAN589849 FKJ589849 FUF589849 GEB589849 GNX589849 GXT589849 HHP589849 HRL589849 IBH589849 ILD589849 IUZ589849 JEV589849 JOR589849 JYN589849 KIJ589849 KSF589849 LCB589849 LLX589849 LVT589849 MFP589849 MPL589849 MZH589849 NJD589849 NSZ589849 OCV589849 OMR589849 OWN589849 PGJ589849 PQF589849 QAB589849 QJX589849 QTT589849 RDP589849 RNL589849 RXH589849 SHD589849 SQZ589849 TAV589849 TKR589849 TUN589849 UEJ589849 UOF589849 UYB589849 VHX589849 VRT589849 WBP589849 WLL589849 WVH589849 E655385 IV655385 SR655385 ACN655385 AMJ655385 AWF655385 BGB655385 BPX655385 BZT655385 CJP655385 CTL655385 DDH655385 DND655385 DWZ655385 EGV655385 EQR655385 FAN655385 FKJ655385 FUF655385 GEB655385 GNX655385 GXT655385 HHP655385 HRL655385 IBH655385 ILD655385 IUZ655385 JEV655385 JOR655385 JYN655385 KIJ655385 KSF655385 LCB655385 LLX655385 LVT655385 MFP655385 MPL655385 MZH655385 NJD655385 NSZ655385 OCV655385 OMR655385 OWN655385 PGJ655385 PQF655385 QAB655385 QJX655385 QTT655385 RDP655385 RNL655385 RXH655385 SHD655385 SQZ655385 TAV655385 TKR655385 TUN655385 UEJ655385 UOF655385 UYB655385 VHX655385 VRT655385 WBP655385 WLL655385 WVH655385 E720921 IV720921 SR720921 ACN720921 AMJ720921 AWF720921 BGB720921 BPX720921 BZT720921 CJP720921 CTL720921 DDH720921 DND720921 DWZ720921 EGV720921 EQR720921 FAN720921 FKJ720921 FUF720921 GEB720921 GNX720921 GXT720921 HHP720921 HRL720921 IBH720921 ILD720921 IUZ720921 JEV720921 JOR720921 JYN720921 KIJ720921 KSF720921 LCB720921 LLX720921 LVT720921 MFP720921 MPL720921 MZH720921 NJD720921 NSZ720921 OCV720921 OMR720921 OWN720921 PGJ720921 PQF720921 QAB720921 QJX720921 QTT720921 RDP720921 RNL720921 RXH720921 SHD720921 SQZ720921 TAV720921 TKR720921 TUN720921 UEJ720921 UOF720921 UYB720921 VHX720921 VRT720921 WBP720921 WLL720921 WVH720921 E786457 IV786457 SR786457 ACN786457 AMJ786457 AWF786457 BGB786457 BPX786457 BZT786457 CJP786457 CTL786457 DDH786457 DND786457 DWZ786457 EGV786457 EQR786457 FAN786457 FKJ786457 FUF786457 GEB786457 GNX786457 GXT786457 HHP786457 HRL786457 IBH786457 ILD786457 IUZ786457 JEV786457 JOR786457 JYN786457 KIJ786457 KSF786457 LCB786457 LLX786457 LVT786457 MFP786457 MPL786457 MZH786457 NJD786457 NSZ786457 OCV786457 OMR786457 OWN786457 PGJ786457 PQF786457 QAB786457 QJX786457 QTT786457 RDP786457 RNL786457 RXH786457 SHD786457 SQZ786457 TAV786457 TKR786457 TUN786457 UEJ786457 UOF786457 UYB786457 VHX786457 VRT786457 WBP786457 WLL786457 WVH786457 E851993 IV851993 SR851993 ACN851993 AMJ851993 AWF851993 BGB851993 BPX851993 BZT851993 CJP851993 CTL851993 DDH851993 DND851993 DWZ851993 EGV851993 EQR851993 FAN851993 FKJ851993 FUF851993 GEB851993 GNX851993 GXT851993 HHP851993 HRL851993 IBH851993 ILD851993 IUZ851993 JEV851993 JOR851993 JYN851993 KIJ851993 KSF851993 LCB851993 LLX851993 LVT851993 MFP851993 MPL851993 MZH851993 NJD851993 NSZ851993 OCV851993 OMR851993 OWN851993 PGJ851993 PQF851993 QAB851993 QJX851993 QTT851993 RDP851993 RNL851993 RXH851993 SHD851993 SQZ851993 TAV851993 TKR851993 TUN851993 UEJ851993 UOF851993 UYB851993 VHX851993 VRT851993 WBP851993 WLL851993 WVH851993 E917529 IV917529 SR917529 ACN917529 AMJ917529 AWF917529 BGB917529 BPX917529 BZT917529 CJP917529 CTL917529 DDH917529 DND917529 DWZ917529 EGV917529 EQR917529 FAN917529 FKJ917529 FUF917529 GEB917529 GNX917529 GXT917529 HHP917529 HRL917529 IBH917529 ILD917529 IUZ917529 JEV917529 JOR917529 JYN917529 KIJ917529 KSF917529 LCB917529 LLX917529 LVT917529 MFP917529 MPL917529 MZH917529 NJD917529 NSZ917529 OCV917529 OMR917529 OWN917529 PGJ917529 PQF917529 QAB917529 QJX917529 QTT917529 RDP917529 RNL917529 RXH917529 SHD917529 SQZ917529 TAV917529 TKR917529 TUN917529 UEJ917529 UOF917529 UYB917529 VHX917529 VRT917529 WBP917529 WLL917529 WVH917529 E983065 IV983065 SR983065 ACN983065 AMJ983065 AWF983065 BGB983065 BPX983065 BZT983065 CJP983065 CTL983065 DDH983065 DND983065 DWZ983065 EGV983065 EQR983065 FAN983065 FKJ983065 FUF983065 GEB983065 GNX983065 GXT983065 HHP983065 HRL983065 IBH983065 ILD983065 IUZ983065 JEV983065 JOR983065 JYN983065 KIJ983065 KSF983065 LCB983065 LLX983065 LVT983065 MFP983065 MPL983065 MZH983065 NJD983065 NSZ983065 OCV983065 OMR983065 OWN983065 PGJ983065 PQF983065 QAB983065 QJX983065 QTT983065 RDP983065 RNL983065 RXH983065 SHD983065 SQZ983065 TAV983065 TKR983065 TUN983065 UEJ983065 UOF983065 UYB983065 VHX983065 VRT983065 WBP983065 WLL983065 WVH983065" xr:uid="{AB67590D-E4CA-324C-BDB2-509C72CEF1B1}">
      <formula1>0.2</formula1>
      <formula2>1</formula2>
    </dataValidation>
    <dataValidation allowBlank="1" showErrorMessage="1" promptTitle="Formel" prompt="Vs = (qs * Aent) / 1.000" sqref="D34 IU34 SQ34 ACM34 AMI34 AWE34 BGA34 BPW34 BZS34 CJO34 CTK34 DDG34 DNC34 DWY34 EGU34 EQQ34 FAM34 FKI34 FUE34 GEA34 GNW34 GXS34 HHO34 HRK34 IBG34 ILC34 IUY34 JEU34 JOQ34 JYM34 KII34 KSE34 LCA34 LLW34 LVS34 MFO34 MPK34 MZG34 NJC34 NSY34 OCU34 OMQ34 OWM34 PGI34 PQE34 QAA34 QJW34 QTS34 RDO34 RNK34 RXG34 SHC34 SQY34 TAU34 TKQ34 TUM34 UEI34 UOE34 UYA34 VHW34 VRS34 WBO34 WLK34 WVG34 D65570 IU65570 SQ65570 ACM65570 AMI65570 AWE65570 BGA65570 BPW65570 BZS65570 CJO65570 CTK65570 DDG65570 DNC65570 DWY65570 EGU65570 EQQ65570 FAM65570 FKI65570 FUE65570 GEA65570 GNW65570 GXS65570 HHO65570 HRK65570 IBG65570 ILC65570 IUY65570 JEU65570 JOQ65570 JYM65570 KII65570 KSE65570 LCA65570 LLW65570 LVS65570 MFO65570 MPK65570 MZG65570 NJC65570 NSY65570 OCU65570 OMQ65570 OWM65570 PGI65570 PQE65570 QAA65570 QJW65570 QTS65570 RDO65570 RNK65570 RXG65570 SHC65570 SQY65570 TAU65570 TKQ65570 TUM65570 UEI65570 UOE65570 UYA65570 VHW65570 VRS65570 WBO65570 WLK65570 WVG65570 D131106 IU131106 SQ131106 ACM131106 AMI131106 AWE131106 BGA131106 BPW131106 BZS131106 CJO131106 CTK131106 DDG131106 DNC131106 DWY131106 EGU131106 EQQ131106 FAM131106 FKI131106 FUE131106 GEA131106 GNW131106 GXS131106 HHO131106 HRK131106 IBG131106 ILC131106 IUY131106 JEU131106 JOQ131106 JYM131106 KII131106 KSE131106 LCA131106 LLW131106 LVS131106 MFO131106 MPK131106 MZG131106 NJC131106 NSY131106 OCU131106 OMQ131106 OWM131106 PGI131106 PQE131106 QAA131106 QJW131106 QTS131106 RDO131106 RNK131106 RXG131106 SHC131106 SQY131106 TAU131106 TKQ131106 TUM131106 UEI131106 UOE131106 UYA131106 VHW131106 VRS131106 WBO131106 WLK131106 WVG131106 D196642 IU196642 SQ196642 ACM196642 AMI196642 AWE196642 BGA196642 BPW196642 BZS196642 CJO196642 CTK196642 DDG196642 DNC196642 DWY196642 EGU196642 EQQ196642 FAM196642 FKI196642 FUE196642 GEA196642 GNW196642 GXS196642 HHO196642 HRK196642 IBG196642 ILC196642 IUY196642 JEU196642 JOQ196642 JYM196642 KII196642 KSE196642 LCA196642 LLW196642 LVS196642 MFO196642 MPK196642 MZG196642 NJC196642 NSY196642 OCU196642 OMQ196642 OWM196642 PGI196642 PQE196642 QAA196642 QJW196642 QTS196642 RDO196642 RNK196642 RXG196642 SHC196642 SQY196642 TAU196642 TKQ196642 TUM196642 UEI196642 UOE196642 UYA196642 VHW196642 VRS196642 WBO196642 WLK196642 WVG196642 D262178 IU262178 SQ262178 ACM262178 AMI262178 AWE262178 BGA262178 BPW262178 BZS262178 CJO262178 CTK262178 DDG262178 DNC262178 DWY262178 EGU262178 EQQ262178 FAM262178 FKI262178 FUE262178 GEA262178 GNW262178 GXS262178 HHO262178 HRK262178 IBG262178 ILC262178 IUY262178 JEU262178 JOQ262178 JYM262178 KII262178 KSE262178 LCA262178 LLW262178 LVS262178 MFO262178 MPK262178 MZG262178 NJC262178 NSY262178 OCU262178 OMQ262178 OWM262178 PGI262178 PQE262178 QAA262178 QJW262178 QTS262178 RDO262178 RNK262178 RXG262178 SHC262178 SQY262178 TAU262178 TKQ262178 TUM262178 UEI262178 UOE262178 UYA262178 VHW262178 VRS262178 WBO262178 WLK262178 WVG262178 D327714 IU327714 SQ327714 ACM327714 AMI327714 AWE327714 BGA327714 BPW327714 BZS327714 CJO327714 CTK327714 DDG327714 DNC327714 DWY327714 EGU327714 EQQ327714 FAM327714 FKI327714 FUE327714 GEA327714 GNW327714 GXS327714 HHO327714 HRK327714 IBG327714 ILC327714 IUY327714 JEU327714 JOQ327714 JYM327714 KII327714 KSE327714 LCA327714 LLW327714 LVS327714 MFO327714 MPK327714 MZG327714 NJC327714 NSY327714 OCU327714 OMQ327714 OWM327714 PGI327714 PQE327714 QAA327714 QJW327714 QTS327714 RDO327714 RNK327714 RXG327714 SHC327714 SQY327714 TAU327714 TKQ327714 TUM327714 UEI327714 UOE327714 UYA327714 VHW327714 VRS327714 WBO327714 WLK327714 WVG327714 D393250 IU393250 SQ393250 ACM393250 AMI393250 AWE393250 BGA393250 BPW393250 BZS393250 CJO393250 CTK393250 DDG393250 DNC393250 DWY393250 EGU393250 EQQ393250 FAM393250 FKI393250 FUE393250 GEA393250 GNW393250 GXS393250 HHO393250 HRK393250 IBG393250 ILC393250 IUY393250 JEU393250 JOQ393250 JYM393250 KII393250 KSE393250 LCA393250 LLW393250 LVS393250 MFO393250 MPK393250 MZG393250 NJC393250 NSY393250 OCU393250 OMQ393250 OWM393250 PGI393250 PQE393250 QAA393250 QJW393250 QTS393250 RDO393250 RNK393250 RXG393250 SHC393250 SQY393250 TAU393250 TKQ393250 TUM393250 UEI393250 UOE393250 UYA393250 VHW393250 VRS393250 WBO393250 WLK393250 WVG393250 D458786 IU458786 SQ458786 ACM458786 AMI458786 AWE458786 BGA458786 BPW458786 BZS458786 CJO458786 CTK458786 DDG458786 DNC458786 DWY458786 EGU458786 EQQ458786 FAM458786 FKI458786 FUE458786 GEA458786 GNW458786 GXS458786 HHO458786 HRK458786 IBG458786 ILC458786 IUY458786 JEU458786 JOQ458786 JYM458786 KII458786 KSE458786 LCA458786 LLW458786 LVS458786 MFO458786 MPK458786 MZG458786 NJC458786 NSY458786 OCU458786 OMQ458786 OWM458786 PGI458786 PQE458786 QAA458786 QJW458786 QTS458786 RDO458786 RNK458786 RXG458786 SHC458786 SQY458786 TAU458786 TKQ458786 TUM458786 UEI458786 UOE458786 UYA458786 VHW458786 VRS458786 WBO458786 WLK458786 WVG458786 D524322 IU524322 SQ524322 ACM524322 AMI524322 AWE524322 BGA524322 BPW524322 BZS524322 CJO524322 CTK524322 DDG524322 DNC524322 DWY524322 EGU524322 EQQ524322 FAM524322 FKI524322 FUE524322 GEA524322 GNW524322 GXS524322 HHO524322 HRK524322 IBG524322 ILC524322 IUY524322 JEU524322 JOQ524322 JYM524322 KII524322 KSE524322 LCA524322 LLW524322 LVS524322 MFO524322 MPK524322 MZG524322 NJC524322 NSY524322 OCU524322 OMQ524322 OWM524322 PGI524322 PQE524322 QAA524322 QJW524322 QTS524322 RDO524322 RNK524322 RXG524322 SHC524322 SQY524322 TAU524322 TKQ524322 TUM524322 UEI524322 UOE524322 UYA524322 VHW524322 VRS524322 WBO524322 WLK524322 WVG524322 D589858 IU589858 SQ589858 ACM589858 AMI589858 AWE589858 BGA589858 BPW589858 BZS589858 CJO589858 CTK589858 DDG589858 DNC589858 DWY589858 EGU589858 EQQ589858 FAM589858 FKI589858 FUE589858 GEA589858 GNW589858 GXS589858 HHO589858 HRK589858 IBG589858 ILC589858 IUY589858 JEU589858 JOQ589858 JYM589858 KII589858 KSE589858 LCA589858 LLW589858 LVS589858 MFO589858 MPK589858 MZG589858 NJC589858 NSY589858 OCU589858 OMQ589858 OWM589858 PGI589858 PQE589858 QAA589858 QJW589858 QTS589858 RDO589858 RNK589858 RXG589858 SHC589858 SQY589858 TAU589858 TKQ589858 TUM589858 UEI589858 UOE589858 UYA589858 VHW589858 VRS589858 WBO589858 WLK589858 WVG589858 D655394 IU655394 SQ655394 ACM655394 AMI655394 AWE655394 BGA655394 BPW655394 BZS655394 CJO655394 CTK655394 DDG655394 DNC655394 DWY655394 EGU655394 EQQ655394 FAM655394 FKI655394 FUE655394 GEA655394 GNW655394 GXS655394 HHO655394 HRK655394 IBG655394 ILC655394 IUY655394 JEU655394 JOQ655394 JYM655394 KII655394 KSE655394 LCA655394 LLW655394 LVS655394 MFO655394 MPK655394 MZG655394 NJC655394 NSY655394 OCU655394 OMQ655394 OWM655394 PGI655394 PQE655394 QAA655394 QJW655394 QTS655394 RDO655394 RNK655394 RXG655394 SHC655394 SQY655394 TAU655394 TKQ655394 TUM655394 UEI655394 UOE655394 UYA655394 VHW655394 VRS655394 WBO655394 WLK655394 WVG655394 D720930 IU720930 SQ720930 ACM720930 AMI720930 AWE720930 BGA720930 BPW720930 BZS720930 CJO720930 CTK720930 DDG720930 DNC720930 DWY720930 EGU720930 EQQ720930 FAM720930 FKI720930 FUE720930 GEA720930 GNW720930 GXS720930 HHO720930 HRK720930 IBG720930 ILC720930 IUY720930 JEU720930 JOQ720930 JYM720930 KII720930 KSE720930 LCA720930 LLW720930 LVS720930 MFO720930 MPK720930 MZG720930 NJC720930 NSY720930 OCU720930 OMQ720930 OWM720930 PGI720930 PQE720930 QAA720930 QJW720930 QTS720930 RDO720930 RNK720930 RXG720930 SHC720930 SQY720930 TAU720930 TKQ720930 TUM720930 UEI720930 UOE720930 UYA720930 VHW720930 VRS720930 WBO720930 WLK720930 WVG720930 D786466 IU786466 SQ786466 ACM786466 AMI786466 AWE786466 BGA786466 BPW786466 BZS786466 CJO786466 CTK786466 DDG786466 DNC786466 DWY786466 EGU786466 EQQ786466 FAM786466 FKI786466 FUE786466 GEA786466 GNW786466 GXS786466 HHO786466 HRK786466 IBG786466 ILC786466 IUY786466 JEU786466 JOQ786466 JYM786466 KII786466 KSE786466 LCA786466 LLW786466 LVS786466 MFO786466 MPK786466 MZG786466 NJC786466 NSY786466 OCU786466 OMQ786466 OWM786466 PGI786466 PQE786466 QAA786466 QJW786466 QTS786466 RDO786466 RNK786466 RXG786466 SHC786466 SQY786466 TAU786466 TKQ786466 TUM786466 UEI786466 UOE786466 UYA786466 VHW786466 VRS786466 WBO786466 WLK786466 WVG786466 D852002 IU852002 SQ852002 ACM852002 AMI852002 AWE852002 BGA852002 BPW852002 BZS852002 CJO852002 CTK852002 DDG852002 DNC852002 DWY852002 EGU852002 EQQ852002 FAM852002 FKI852002 FUE852002 GEA852002 GNW852002 GXS852002 HHO852002 HRK852002 IBG852002 ILC852002 IUY852002 JEU852002 JOQ852002 JYM852002 KII852002 KSE852002 LCA852002 LLW852002 LVS852002 MFO852002 MPK852002 MZG852002 NJC852002 NSY852002 OCU852002 OMQ852002 OWM852002 PGI852002 PQE852002 QAA852002 QJW852002 QTS852002 RDO852002 RNK852002 RXG852002 SHC852002 SQY852002 TAU852002 TKQ852002 TUM852002 UEI852002 UOE852002 UYA852002 VHW852002 VRS852002 WBO852002 WLK852002 WVG852002 D917538 IU917538 SQ917538 ACM917538 AMI917538 AWE917538 BGA917538 BPW917538 BZS917538 CJO917538 CTK917538 DDG917538 DNC917538 DWY917538 EGU917538 EQQ917538 FAM917538 FKI917538 FUE917538 GEA917538 GNW917538 GXS917538 HHO917538 HRK917538 IBG917538 ILC917538 IUY917538 JEU917538 JOQ917538 JYM917538 KII917538 KSE917538 LCA917538 LLW917538 LVS917538 MFO917538 MPK917538 MZG917538 NJC917538 NSY917538 OCU917538 OMQ917538 OWM917538 PGI917538 PQE917538 QAA917538 QJW917538 QTS917538 RDO917538 RNK917538 RXG917538 SHC917538 SQY917538 TAU917538 TKQ917538 TUM917538 UEI917538 UOE917538 UYA917538 VHW917538 VRS917538 WBO917538 WLK917538 WVG917538 D983074 IU983074 SQ983074 ACM983074 AMI983074 AWE983074 BGA983074 BPW983074 BZS983074 CJO983074 CTK983074 DDG983074 DNC983074 DWY983074 EGU983074 EQQ983074 FAM983074 FKI983074 FUE983074 GEA983074 GNW983074 GXS983074 HHO983074 HRK983074 IBG983074 ILC983074 IUY983074 JEU983074 JOQ983074 JYM983074 KII983074 KSE983074 LCA983074 LLW983074 LVS983074 MFO983074 MPK983074 MZG983074 NJC983074 NSY983074 OCU983074 OMQ983074 OWM983074 PGI983074 PQE983074 QAA983074 QJW983074 QTS983074 RDO983074 RNK983074 RXG983074 SHC983074 SQY983074 TAU983074 TKQ983074 TUM983074 UEI983074 UOE983074 UYA983074 VHW983074 VRS983074 WBO983074 WLK983074 WVG983074 F34 IW34 SS34 ACO34 AMK34 AWG34 BGC34 BPY34 BZU34 CJQ34 CTM34 DDI34 DNE34 DXA34 EGW34 EQS34 FAO34 FKK34 FUG34 GEC34 GNY34 GXU34 HHQ34 HRM34 IBI34 ILE34 IVA34 JEW34 JOS34 JYO34 KIK34 KSG34 LCC34 LLY34 LVU34 MFQ34 MPM34 MZI34 NJE34 NTA34 OCW34 OMS34 OWO34 PGK34 PQG34 QAC34 QJY34 QTU34 RDQ34 RNM34 RXI34 SHE34 SRA34 TAW34 TKS34 TUO34 UEK34 UOG34 UYC34 VHY34 VRU34 WBQ34 WLM34 WVI34 F65570 IW65570 SS65570 ACO65570 AMK65570 AWG65570 BGC65570 BPY65570 BZU65570 CJQ65570 CTM65570 DDI65570 DNE65570 DXA65570 EGW65570 EQS65570 FAO65570 FKK65570 FUG65570 GEC65570 GNY65570 GXU65570 HHQ65570 HRM65570 IBI65570 ILE65570 IVA65570 JEW65570 JOS65570 JYO65570 KIK65570 KSG65570 LCC65570 LLY65570 LVU65570 MFQ65570 MPM65570 MZI65570 NJE65570 NTA65570 OCW65570 OMS65570 OWO65570 PGK65570 PQG65570 QAC65570 QJY65570 QTU65570 RDQ65570 RNM65570 RXI65570 SHE65570 SRA65570 TAW65570 TKS65570 TUO65570 UEK65570 UOG65570 UYC65570 VHY65570 VRU65570 WBQ65570 WLM65570 WVI65570 F131106 IW131106 SS131106 ACO131106 AMK131106 AWG131106 BGC131106 BPY131106 BZU131106 CJQ131106 CTM131106 DDI131106 DNE131106 DXA131106 EGW131106 EQS131106 FAO131106 FKK131106 FUG131106 GEC131106 GNY131106 GXU131106 HHQ131106 HRM131106 IBI131106 ILE131106 IVA131106 JEW131106 JOS131106 JYO131106 KIK131106 KSG131106 LCC131106 LLY131106 LVU131106 MFQ131106 MPM131106 MZI131106 NJE131106 NTA131106 OCW131106 OMS131106 OWO131106 PGK131106 PQG131106 QAC131106 QJY131106 QTU131106 RDQ131106 RNM131106 RXI131106 SHE131106 SRA131106 TAW131106 TKS131106 TUO131106 UEK131106 UOG131106 UYC131106 VHY131106 VRU131106 WBQ131106 WLM131106 WVI131106 F196642 IW196642 SS196642 ACO196642 AMK196642 AWG196642 BGC196642 BPY196642 BZU196642 CJQ196642 CTM196642 DDI196642 DNE196642 DXA196642 EGW196642 EQS196642 FAO196642 FKK196642 FUG196642 GEC196642 GNY196642 GXU196642 HHQ196642 HRM196642 IBI196642 ILE196642 IVA196642 JEW196642 JOS196642 JYO196642 KIK196642 KSG196642 LCC196642 LLY196642 LVU196642 MFQ196642 MPM196642 MZI196642 NJE196642 NTA196642 OCW196642 OMS196642 OWO196642 PGK196642 PQG196642 QAC196642 QJY196642 QTU196642 RDQ196642 RNM196642 RXI196642 SHE196642 SRA196642 TAW196642 TKS196642 TUO196642 UEK196642 UOG196642 UYC196642 VHY196642 VRU196642 WBQ196642 WLM196642 WVI196642 F262178 IW262178 SS262178 ACO262178 AMK262178 AWG262178 BGC262178 BPY262178 BZU262178 CJQ262178 CTM262178 DDI262178 DNE262178 DXA262178 EGW262178 EQS262178 FAO262178 FKK262178 FUG262178 GEC262178 GNY262178 GXU262178 HHQ262178 HRM262178 IBI262178 ILE262178 IVA262178 JEW262178 JOS262178 JYO262178 KIK262178 KSG262178 LCC262178 LLY262178 LVU262178 MFQ262178 MPM262178 MZI262178 NJE262178 NTA262178 OCW262178 OMS262178 OWO262178 PGK262178 PQG262178 QAC262178 QJY262178 QTU262178 RDQ262178 RNM262178 RXI262178 SHE262178 SRA262178 TAW262178 TKS262178 TUO262178 UEK262178 UOG262178 UYC262178 VHY262178 VRU262178 WBQ262178 WLM262178 WVI262178 F327714 IW327714 SS327714 ACO327714 AMK327714 AWG327714 BGC327714 BPY327714 BZU327714 CJQ327714 CTM327714 DDI327714 DNE327714 DXA327714 EGW327714 EQS327714 FAO327714 FKK327714 FUG327714 GEC327714 GNY327714 GXU327714 HHQ327714 HRM327714 IBI327714 ILE327714 IVA327714 JEW327714 JOS327714 JYO327714 KIK327714 KSG327714 LCC327714 LLY327714 LVU327714 MFQ327714 MPM327714 MZI327714 NJE327714 NTA327714 OCW327714 OMS327714 OWO327714 PGK327714 PQG327714 QAC327714 QJY327714 QTU327714 RDQ327714 RNM327714 RXI327714 SHE327714 SRA327714 TAW327714 TKS327714 TUO327714 UEK327714 UOG327714 UYC327714 VHY327714 VRU327714 WBQ327714 WLM327714 WVI327714 F393250 IW393250 SS393250 ACO393250 AMK393250 AWG393250 BGC393250 BPY393250 BZU393250 CJQ393250 CTM393250 DDI393250 DNE393250 DXA393250 EGW393250 EQS393250 FAO393250 FKK393250 FUG393250 GEC393250 GNY393250 GXU393250 HHQ393250 HRM393250 IBI393250 ILE393250 IVA393250 JEW393250 JOS393250 JYO393250 KIK393250 KSG393250 LCC393250 LLY393250 LVU393250 MFQ393250 MPM393250 MZI393250 NJE393250 NTA393250 OCW393250 OMS393250 OWO393250 PGK393250 PQG393250 QAC393250 QJY393250 QTU393250 RDQ393250 RNM393250 RXI393250 SHE393250 SRA393250 TAW393250 TKS393250 TUO393250 UEK393250 UOG393250 UYC393250 VHY393250 VRU393250 WBQ393250 WLM393250 WVI393250 F458786 IW458786 SS458786 ACO458786 AMK458786 AWG458786 BGC458786 BPY458786 BZU458786 CJQ458786 CTM458786 DDI458786 DNE458786 DXA458786 EGW458786 EQS458786 FAO458786 FKK458786 FUG458786 GEC458786 GNY458786 GXU458786 HHQ458786 HRM458786 IBI458786 ILE458786 IVA458786 JEW458786 JOS458786 JYO458786 KIK458786 KSG458786 LCC458786 LLY458786 LVU458786 MFQ458786 MPM458786 MZI458786 NJE458786 NTA458786 OCW458786 OMS458786 OWO458786 PGK458786 PQG458786 QAC458786 QJY458786 QTU458786 RDQ458786 RNM458786 RXI458786 SHE458786 SRA458786 TAW458786 TKS458786 TUO458786 UEK458786 UOG458786 UYC458786 VHY458786 VRU458786 WBQ458786 WLM458786 WVI458786 F524322 IW524322 SS524322 ACO524322 AMK524322 AWG524322 BGC524322 BPY524322 BZU524322 CJQ524322 CTM524322 DDI524322 DNE524322 DXA524322 EGW524322 EQS524322 FAO524322 FKK524322 FUG524322 GEC524322 GNY524322 GXU524322 HHQ524322 HRM524322 IBI524322 ILE524322 IVA524322 JEW524322 JOS524322 JYO524322 KIK524322 KSG524322 LCC524322 LLY524322 LVU524322 MFQ524322 MPM524322 MZI524322 NJE524322 NTA524322 OCW524322 OMS524322 OWO524322 PGK524322 PQG524322 QAC524322 QJY524322 QTU524322 RDQ524322 RNM524322 RXI524322 SHE524322 SRA524322 TAW524322 TKS524322 TUO524322 UEK524322 UOG524322 UYC524322 VHY524322 VRU524322 WBQ524322 WLM524322 WVI524322 F589858 IW589858 SS589858 ACO589858 AMK589858 AWG589858 BGC589858 BPY589858 BZU589858 CJQ589858 CTM589858 DDI589858 DNE589858 DXA589858 EGW589858 EQS589858 FAO589858 FKK589858 FUG589858 GEC589858 GNY589858 GXU589858 HHQ589858 HRM589858 IBI589858 ILE589858 IVA589858 JEW589858 JOS589858 JYO589858 KIK589858 KSG589858 LCC589858 LLY589858 LVU589858 MFQ589858 MPM589858 MZI589858 NJE589858 NTA589858 OCW589858 OMS589858 OWO589858 PGK589858 PQG589858 QAC589858 QJY589858 QTU589858 RDQ589858 RNM589858 RXI589858 SHE589858 SRA589858 TAW589858 TKS589858 TUO589858 UEK589858 UOG589858 UYC589858 VHY589858 VRU589858 WBQ589858 WLM589858 WVI589858 F655394 IW655394 SS655394 ACO655394 AMK655394 AWG655394 BGC655394 BPY655394 BZU655394 CJQ655394 CTM655394 DDI655394 DNE655394 DXA655394 EGW655394 EQS655394 FAO655394 FKK655394 FUG655394 GEC655394 GNY655394 GXU655394 HHQ655394 HRM655394 IBI655394 ILE655394 IVA655394 JEW655394 JOS655394 JYO655394 KIK655394 KSG655394 LCC655394 LLY655394 LVU655394 MFQ655394 MPM655394 MZI655394 NJE655394 NTA655394 OCW655394 OMS655394 OWO655394 PGK655394 PQG655394 QAC655394 QJY655394 QTU655394 RDQ655394 RNM655394 RXI655394 SHE655394 SRA655394 TAW655394 TKS655394 TUO655394 UEK655394 UOG655394 UYC655394 VHY655394 VRU655394 WBQ655394 WLM655394 WVI655394 F720930 IW720930 SS720930 ACO720930 AMK720930 AWG720930 BGC720930 BPY720930 BZU720930 CJQ720930 CTM720930 DDI720930 DNE720930 DXA720930 EGW720930 EQS720930 FAO720930 FKK720930 FUG720930 GEC720930 GNY720930 GXU720930 HHQ720930 HRM720930 IBI720930 ILE720930 IVA720930 JEW720930 JOS720930 JYO720930 KIK720930 KSG720930 LCC720930 LLY720930 LVU720930 MFQ720930 MPM720930 MZI720930 NJE720930 NTA720930 OCW720930 OMS720930 OWO720930 PGK720930 PQG720930 QAC720930 QJY720930 QTU720930 RDQ720930 RNM720930 RXI720930 SHE720930 SRA720930 TAW720930 TKS720930 TUO720930 UEK720930 UOG720930 UYC720930 VHY720930 VRU720930 WBQ720930 WLM720930 WVI720930 F786466 IW786466 SS786466 ACO786466 AMK786466 AWG786466 BGC786466 BPY786466 BZU786466 CJQ786466 CTM786466 DDI786466 DNE786466 DXA786466 EGW786466 EQS786466 FAO786466 FKK786466 FUG786466 GEC786466 GNY786466 GXU786466 HHQ786466 HRM786466 IBI786466 ILE786466 IVA786466 JEW786466 JOS786466 JYO786466 KIK786466 KSG786466 LCC786466 LLY786466 LVU786466 MFQ786466 MPM786466 MZI786466 NJE786466 NTA786466 OCW786466 OMS786466 OWO786466 PGK786466 PQG786466 QAC786466 QJY786466 QTU786466 RDQ786466 RNM786466 RXI786466 SHE786466 SRA786466 TAW786466 TKS786466 TUO786466 UEK786466 UOG786466 UYC786466 VHY786466 VRU786466 WBQ786466 WLM786466 WVI786466 F852002 IW852002 SS852002 ACO852002 AMK852002 AWG852002 BGC852002 BPY852002 BZU852002 CJQ852002 CTM852002 DDI852002 DNE852002 DXA852002 EGW852002 EQS852002 FAO852002 FKK852002 FUG852002 GEC852002 GNY852002 GXU852002 HHQ852002 HRM852002 IBI852002 ILE852002 IVA852002 JEW852002 JOS852002 JYO852002 KIK852002 KSG852002 LCC852002 LLY852002 LVU852002 MFQ852002 MPM852002 MZI852002 NJE852002 NTA852002 OCW852002 OMS852002 OWO852002 PGK852002 PQG852002 QAC852002 QJY852002 QTU852002 RDQ852002 RNM852002 RXI852002 SHE852002 SRA852002 TAW852002 TKS852002 TUO852002 UEK852002 UOG852002 UYC852002 VHY852002 VRU852002 WBQ852002 WLM852002 WVI852002 F917538 IW917538 SS917538 ACO917538 AMK917538 AWG917538 BGC917538 BPY917538 BZU917538 CJQ917538 CTM917538 DDI917538 DNE917538 DXA917538 EGW917538 EQS917538 FAO917538 FKK917538 FUG917538 GEC917538 GNY917538 GXU917538 HHQ917538 HRM917538 IBI917538 ILE917538 IVA917538 JEW917538 JOS917538 JYO917538 KIK917538 KSG917538 LCC917538 LLY917538 LVU917538 MFQ917538 MPM917538 MZI917538 NJE917538 NTA917538 OCW917538 OMS917538 OWO917538 PGK917538 PQG917538 QAC917538 QJY917538 QTU917538 RDQ917538 RNM917538 RXI917538 SHE917538 SRA917538 TAW917538 TKS917538 TUO917538 UEK917538 UOG917538 UYC917538 VHY917538 VRU917538 WBQ917538 WLM917538 WVI917538 F983074 IW983074 SS983074 ACO983074 AMK983074 AWG983074 BGC983074 BPY983074 BZU983074 CJQ983074 CTM983074 DDI983074 DNE983074 DXA983074 EGW983074 EQS983074 FAO983074 FKK983074 FUG983074 GEC983074 GNY983074 GXU983074 HHQ983074 HRM983074 IBI983074 ILE983074 IVA983074 JEW983074 JOS983074 JYO983074 KIK983074 KSG983074 LCC983074 LLY983074 LVU983074 MFQ983074 MPM983074 MZI983074 NJE983074 NTA983074 OCW983074 OMS983074 OWO983074 PGK983074 PQG983074 QAC983074 QJY983074 QTU983074 RDQ983074 RNM983074 RXI983074 SHE983074 SRA983074 TAW983074 TKS983074 TUO983074 UEK983074 UOG983074 UYC983074 VHY983074 VRU983074 WBQ983074 WLM983074 WVI983074 H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H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H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H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H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H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H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H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H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H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H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H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H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H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H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H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xr:uid="{3329F26F-D93B-A74E-8D4F-D8E6B08391AD}"/>
    <dataValidation allowBlank="1" showErrorMessage="1" sqref="I30:I38 IZ30:IZ38 SV30:SV38 ACR30:ACR38 AMN30:AMN38 AWJ30:AWJ38 BGF30:BGF38 BQB30:BQB38 BZX30:BZX38 CJT30:CJT38 CTP30:CTP38 DDL30:DDL38 DNH30:DNH38 DXD30:DXD38 EGZ30:EGZ38 EQV30:EQV38 FAR30:FAR38 FKN30:FKN38 FUJ30:FUJ38 GEF30:GEF38 GOB30:GOB38 GXX30:GXX38 HHT30:HHT38 HRP30:HRP38 IBL30:IBL38 ILH30:ILH38 IVD30:IVD38 JEZ30:JEZ38 JOV30:JOV38 JYR30:JYR38 KIN30:KIN38 KSJ30:KSJ38 LCF30:LCF38 LMB30:LMB38 LVX30:LVX38 MFT30:MFT38 MPP30:MPP38 MZL30:MZL38 NJH30:NJH38 NTD30:NTD38 OCZ30:OCZ38 OMV30:OMV38 OWR30:OWR38 PGN30:PGN38 PQJ30:PQJ38 QAF30:QAF38 QKB30:QKB38 QTX30:QTX38 RDT30:RDT38 RNP30:RNP38 RXL30:RXL38 SHH30:SHH38 SRD30:SRD38 TAZ30:TAZ38 TKV30:TKV38 TUR30:TUR38 UEN30:UEN38 UOJ30:UOJ38 UYF30:UYF38 VIB30:VIB38 VRX30:VRX38 WBT30:WBT38 WLP30:WLP38 WVL30:WVL38 I65566:I65574 IZ65566:IZ65574 SV65566:SV65574 ACR65566:ACR65574 AMN65566:AMN65574 AWJ65566:AWJ65574 BGF65566:BGF65574 BQB65566:BQB65574 BZX65566:BZX65574 CJT65566:CJT65574 CTP65566:CTP65574 DDL65566:DDL65574 DNH65566:DNH65574 DXD65566:DXD65574 EGZ65566:EGZ65574 EQV65566:EQV65574 FAR65566:FAR65574 FKN65566:FKN65574 FUJ65566:FUJ65574 GEF65566:GEF65574 GOB65566:GOB65574 GXX65566:GXX65574 HHT65566:HHT65574 HRP65566:HRP65574 IBL65566:IBL65574 ILH65566:ILH65574 IVD65566:IVD65574 JEZ65566:JEZ65574 JOV65566:JOV65574 JYR65566:JYR65574 KIN65566:KIN65574 KSJ65566:KSJ65574 LCF65566:LCF65574 LMB65566:LMB65574 LVX65566:LVX65574 MFT65566:MFT65574 MPP65566:MPP65574 MZL65566:MZL65574 NJH65566:NJH65574 NTD65566:NTD65574 OCZ65566:OCZ65574 OMV65566:OMV65574 OWR65566:OWR65574 PGN65566:PGN65574 PQJ65566:PQJ65574 QAF65566:QAF65574 QKB65566:QKB65574 QTX65566:QTX65574 RDT65566:RDT65574 RNP65566:RNP65574 RXL65566:RXL65574 SHH65566:SHH65574 SRD65566:SRD65574 TAZ65566:TAZ65574 TKV65566:TKV65574 TUR65566:TUR65574 UEN65566:UEN65574 UOJ65566:UOJ65574 UYF65566:UYF65574 VIB65566:VIB65574 VRX65566:VRX65574 WBT65566:WBT65574 WLP65566:WLP65574 WVL65566:WVL65574 I131102:I131110 IZ131102:IZ131110 SV131102:SV131110 ACR131102:ACR131110 AMN131102:AMN131110 AWJ131102:AWJ131110 BGF131102:BGF131110 BQB131102:BQB131110 BZX131102:BZX131110 CJT131102:CJT131110 CTP131102:CTP131110 DDL131102:DDL131110 DNH131102:DNH131110 DXD131102:DXD131110 EGZ131102:EGZ131110 EQV131102:EQV131110 FAR131102:FAR131110 FKN131102:FKN131110 FUJ131102:FUJ131110 GEF131102:GEF131110 GOB131102:GOB131110 GXX131102:GXX131110 HHT131102:HHT131110 HRP131102:HRP131110 IBL131102:IBL131110 ILH131102:ILH131110 IVD131102:IVD131110 JEZ131102:JEZ131110 JOV131102:JOV131110 JYR131102:JYR131110 KIN131102:KIN131110 KSJ131102:KSJ131110 LCF131102:LCF131110 LMB131102:LMB131110 LVX131102:LVX131110 MFT131102:MFT131110 MPP131102:MPP131110 MZL131102:MZL131110 NJH131102:NJH131110 NTD131102:NTD131110 OCZ131102:OCZ131110 OMV131102:OMV131110 OWR131102:OWR131110 PGN131102:PGN131110 PQJ131102:PQJ131110 QAF131102:QAF131110 QKB131102:QKB131110 QTX131102:QTX131110 RDT131102:RDT131110 RNP131102:RNP131110 RXL131102:RXL131110 SHH131102:SHH131110 SRD131102:SRD131110 TAZ131102:TAZ131110 TKV131102:TKV131110 TUR131102:TUR131110 UEN131102:UEN131110 UOJ131102:UOJ131110 UYF131102:UYF131110 VIB131102:VIB131110 VRX131102:VRX131110 WBT131102:WBT131110 WLP131102:WLP131110 WVL131102:WVL131110 I196638:I196646 IZ196638:IZ196646 SV196638:SV196646 ACR196638:ACR196646 AMN196638:AMN196646 AWJ196638:AWJ196646 BGF196638:BGF196646 BQB196638:BQB196646 BZX196638:BZX196646 CJT196638:CJT196646 CTP196638:CTP196646 DDL196638:DDL196646 DNH196638:DNH196646 DXD196638:DXD196646 EGZ196638:EGZ196646 EQV196638:EQV196646 FAR196638:FAR196646 FKN196638:FKN196646 FUJ196638:FUJ196646 GEF196638:GEF196646 GOB196638:GOB196646 GXX196638:GXX196646 HHT196638:HHT196646 HRP196638:HRP196646 IBL196638:IBL196646 ILH196638:ILH196646 IVD196638:IVD196646 JEZ196638:JEZ196646 JOV196638:JOV196646 JYR196638:JYR196646 KIN196638:KIN196646 KSJ196638:KSJ196646 LCF196638:LCF196646 LMB196638:LMB196646 LVX196638:LVX196646 MFT196638:MFT196646 MPP196638:MPP196646 MZL196638:MZL196646 NJH196638:NJH196646 NTD196638:NTD196646 OCZ196638:OCZ196646 OMV196638:OMV196646 OWR196638:OWR196646 PGN196638:PGN196646 PQJ196638:PQJ196646 QAF196638:QAF196646 QKB196638:QKB196646 QTX196638:QTX196646 RDT196638:RDT196646 RNP196638:RNP196646 RXL196638:RXL196646 SHH196638:SHH196646 SRD196638:SRD196646 TAZ196638:TAZ196646 TKV196638:TKV196646 TUR196638:TUR196646 UEN196638:UEN196646 UOJ196638:UOJ196646 UYF196638:UYF196646 VIB196638:VIB196646 VRX196638:VRX196646 WBT196638:WBT196646 WLP196638:WLP196646 WVL196638:WVL196646 I262174:I262182 IZ262174:IZ262182 SV262174:SV262182 ACR262174:ACR262182 AMN262174:AMN262182 AWJ262174:AWJ262182 BGF262174:BGF262182 BQB262174:BQB262182 BZX262174:BZX262182 CJT262174:CJT262182 CTP262174:CTP262182 DDL262174:DDL262182 DNH262174:DNH262182 DXD262174:DXD262182 EGZ262174:EGZ262182 EQV262174:EQV262182 FAR262174:FAR262182 FKN262174:FKN262182 FUJ262174:FUJ262182 GEF262174:GEF262182 GOB262174:GOB262182 GXX262174:GXX262182 HHT262174:HHT262182 HRP262174:HRP262182 IBL262174:IBL262182 ILH262174:ILH262182 IVD262174:IVD262182 JEZ262174:JEZ262182 JOV262174:JOV262182 JYR262174:JYR262182 KIN262174:KIN262182 KSJ262174:KSJ262182 LCF262174:LCF262182 LMB262174:LMB262182 LVX262174:LVX262182 MFT262174:MFT262182 MPP262174:MPP262182 MZL262174:MZL262182 NJH262174:NJH262182 NTD262174:NTD262182 OCZ262174:OCZ262182 OMV262174:OMV262182 OWR262174:OWR262182 PGN262174:PGN262182 PQJ262174:PQJ262182 QAF262174:QAF262182 QKB262174:QKB262182 QTX262174:QTX262182 RDT262174:RDT262182 RNP262174:RNP262182 RXL262174:RXL262182 SHH262174:SHH262182 SRD262174:SRD262182 TAZ262174:TAZ262182 TKV262174:TKV262182 TUR262174:TUR262182 UEN262174:UEN262182 UOJ262174:UOJ262182 UYF262174:UYF262182 VIB262174:VIB262182 VRX262174:VRX262182 WBT262174:WBT262182 WLP262174:WLP262182 WVL262174:WVL262182 I327710:I327718 IZ327710:IZ327718 SV327710:SV327718 ACR327710:ACR327718 AMN327710:AMN327718 AWJ327710:AWJ327718 BGF327710:BGF327718 BQB327710:BQB327718 BZX327710:BZX327718 CJT327710:CJT327718 CTP327710:CTP327718 DDL327710:DDL327718 DNH327710:DNH327718 DXD327710:DXD327718 EGZ327710:EGZ327718 EQV327710:EQV327718 FAR327710:FAR327718 FKN327710:FKN327718 FUJ327710:FUJ327718 GEF327710:GEF327718 GOB327710:GOB327718 GXX327710:GXX327718 HHT327710:HHT327718 HRP327710:HRP327718 IBL327710:IBL327718 ILH327710:ILH327718 IVD327710:IVD327718 JEZ327710:JEZ327718 JOV327710:JOV327718 JYR327710:JYR327718 KIN327710:KIN327718 KSJ327710:KSJ327718 LCF327710:LCF327718 LMB327710:LMB327718 LVX327710:LVX327718 MFT327710:MFT327718 MPP327710:MPP327718 MZL327710:MZL327718 NJH327710:NJH327718 NTD327710:NTD327718 OCZ327710:OCZ327718 OMV327710:OMV327718 OWR327710:OWR327718 PGN327710:PGN327718 PQJ327710:PQJ327718 QAF327710:QAF327718 QKB327710:QKB327718 QTX327710:QTX327718 RDT327710:RDT327718 RNP327710:RNP327718 RXL327710:RXL327718 SHH327710:SHH327718 SRD327710:SRD327718 TAZ327710:TAZ327718 TKV327710:TKV327718 TUR327710:TUR327718 UEN327710:UEN327718 UOJ327710:UOJ327718 UYF327710:UYF327718 VIB327710:VIB327718 VRX327710:VRX327718 WBT327710:WBT327718 WLP327710:WLP327718 WVL327710:WVL327718 I393246:I393254 IZ393246:IZ393254 SV393246:SV393254 ACR393246:ACR393254 AMN393246:AMN393254 AWJ393246:AWJ393254 BGF393246:BGF393254 BQB393246:BQB393254 BZX393246:BZX393254 CJT393246:CJT393254 CTP393246:CTP393254 DDL393246:DDL393254 DNH393246:DNH393254 DXD393246:DXD393254 EGZ393246:EGZ393254 EQV393246:EQV393254 FAR393246:FAR393254 FKN393246:FKN393254 FUJ393246:FUJ393254 GEF393246:GEF393254 GOB393246:GOB393254 GXX393246:GXX393254 HHT393246:HHT393254 HRP393246:HRP393254 IBL393246:IBL393254 ILH393246:ILH393254 IVD393246:IVD393254 JEZ393246:JEZ393254 JOV393246:JOV393254 JYR393246:JYR393254 KIN393246:KIN393254 KSJ393246:KSJ393254 LCF393246:LCF393254 LMB393246:LMB393254 LVX393246:LVX393254 MFT393246:MFT393254 MPP393246:MPP393254 MZL393246:MZL393254 NJH393246:NJH393254 NTD393246:NTD393254 OCZ393246:OCZ393254 OMV393246:OMV393254 OWR393246:OWR393254 PGN393246:PGN393254 PQJ393246:PQJ393254 QAF393246:QAF393254 QKB393246:QKB393254 QTX393246:QTX393254 RDT393246:RDT393254 RNP393246:RNP393254 RXL393246:RXL393254 SHH393246:SHH393254 SRD393246:SRD393254 TAZ393246:TAZ393254 TKV393246:TKV393254 TUR393246:TUR393254 UEN393246:UEN393254 UOJ393246:UOJ393254 UYF393246:UYF393254 VIB393246:VIB393254 VRX393246:VRX393254 WBT393246:WBT393254 WLP393246:WLP393254 WVL393246:WVL393254 I458782:I458790 IZ458782:IZ458790 SV458782:SV458790 ACR458782:ACR458790 AMN458782:AMN458790 AWJ458782:AWJ458790 BGF458782:BGF458790 BQB458782:BQB458790 BZX458782:BZX458790 CJT458782:CJT458790 CTP458782:CTP458790 DDL458782:DDL458790 DNH458782:DNH458790 DXD458782:DXD458790 EGZ458782:EGZ458790 EQV458782:EQV458790 FAR458782:FAR458790 FKN458782:FKN458790 FUJ458782:FUJ458790 GEF458782:GEF458790 GOB458782:GOB458790 GXX458782:GXX458790 HHT458782:HHT458790 HRP458782:HRP458790 IBL458782:IBL458790 ILH458782:ILH458790 IVD458782:IVD458790 JEZ458782:JEZ458790 JOV458782:JOV458790 JYR458782:JYR458790 KIN458782:KIN458790 KSJ458782:KSJ458790 LCF458782:LCF458790 LMB458782:LMB458790 LVX458782:LVX458790 MFT458782:MFT458790 MPP458782:MPP458790 MZL458782:MZL458790 NJH458782:NJH458790 NTD458782:NTD458790 OCZ458782:OCZ458790 OMV458782:OMV458790 OWR458782:OWR458790 PGN458782:PGN458790 PQJ458782:PQJ458790 QAF458782:QAF458790 QKB458782:QKB458790 QTX458782:QTX458790 RDT458782:RDT458790 RNP458782:RNP458790 RXL458782:RXL458790 SHH458782:SHH458790 SRD458782:SRD458790 TAZ458782:TAZ458790 TKV458782:TKV458790 TUR458782:TUR458790 UEN458782:UEN458790 UOJ458782:UOJ458790 UYF458782:UYF458790 VIB458782:VIB458790 VRX458782:VRX458790 WBT458782:WBT458790 WLP458782:WLP458790 WVL458782:WVL458790 I524318:I524326 IZ524318:IZ524326 SV524318:SV524326 ACR524318:ACR524326 AMN524318:AMN524326 AWJ524318:AWJ524326 BGF524318:BGF524326 BQB524318:BQB524326 BZX524318:BZX524326 CJT524318:CJT524326 CTP524318:CTP524326 DDL524318:DDL524326 DNH524318:DNH524326 DXD524318:DXD524326 EGZ524318:EGZ524326 EQV524318:EQV524326 FAR524318:FAR524326 FKN524318:FKN524326 FUJ524318:FUJ524326 GEF524318:GEF524326 GOB524318:GOB524326 GXX524318:GXX524326 HHT524318:HHT524326 HRP524318:HRP524326 IBL524318:IBL524326 ILH524318:ILH524326 IVD524318:IVD524326 JEZ524318:JEZ524326 JOV524318:JOV524326 JYR524318:JYR524326 KIN524318:KIN524326 KSJ524318:KSJ524326 LCF524318:LCF524326 LMB524318:LMB524326 LVX524318:LVX524326 MFT524318:MFT524326 MPP524318:MPP524326 MZL524318:MZL524326 NJH524318:NJH524326 NTD524318:NTD524326 OCZ524318:OCZ524326 OMV524318:OMV524326 OWR524318:OWR524326 PGN524318:PGN524326 PQJ524318:PQJ524326 QAF524318:QAF524326 QKB524318:QKB524326 QTX524318:QTX524326 RDT524318:RDT524326 RNP524318:RNP524326 RXL524318:RXL524326 SHH524318:SHH524326 SRD524318:SRD524326 TAZ524318:TAZ524326 TKV524318:TKV524326 TUR524318:TUR524326 UEN524318:UEN524326 UOJ524318:UOJ524326 UYF524318:UYF524326 VIB524318:VIB524326 VRX524318:VRX524326 WBT524318:WBT524326 WLP524318:WLP524326 WVL524318:WVL524326 I589854:I589862 IZ589854:IZ589862 SV589854:SV589862 ACR589854:ACR589862 AMN589854:AMN589862 AWJ589854:AWJ589862 BGF589854:BGF589862 BQB589854:BQB589862 BZX589854:BZX589862 CJT589854:CJT589862 CTP589854:CTP589862 DDL589854:DDL589862 DNH589854:DNH589862 DXD589854:DXD589862 EGZ589854:EGZ589862 EQV589854:EQV589862 FAR589854:FAR589862 FKN589854:FKN589862 FUJ589854:FUJ589862 GEF589854:GEF589862 GOB589854:GOB589862 GXX589854:GXX589862 HHT589854:HHT589862 HRP589854:HRP589862 IBL589854:IBL589862 ILH589854:ILH589862 IVD589854:IVD589862 JEZ589854:JEZ589862 JOV589854:JOV589862 JYR589854:JYR589862 KIN589854:KIN589862 KSJ589854:KSJ589862 LCF589854:LCF589862 LMB589854:LMB589862 LVX589854:LVX589862 MFT589854:MFT589862 MPP589854:MPP589862 MZL589854:MZL589862 NJH589854:NJH589862 NTD589854:NTD589862 OCZ589854:OCZ589862 OMV589854:OMV589862 OWR589854:OWR589862 PGN589854:PGN589862 PQJ589854:PQJ589862 QAF589854:QAF589862 QKB589854:QKB589862 QTX589854:QTX589862 RDT589854:RDT589862 RNP589854:RNP589862 RXL589854:RXL589862 SHH589854:SHH589862 SRD589854:SRD589862 TAZ589854:TAZ589862 TKV589854:TKV589862 TUR589854:TUR589862 UEN589854:UEN589862 UOJ589854:UOJ589862 UYF589854:UYF589862 VIB589854:VIB589862 VRX589854:VRX589862 WBT589854:WBT589862 WLP589854:WLP589862 WVL589854:WVL589862 I655390:I655398 IZ655390:IZ655398 SV655390:SV655398 ACR655390:ACR655398 AMN655390:AMN655398 AWJ655390:AWJ655398 BGF655390:BGF655398 BQB655390:BQB655398 BZX655390:BZX655398 CJT655390:CJT655398 CTP655390:CTP655398 DDL655390:DDL655398 DNH655390:DNH655398 DXD655390:DXD655398 EGZ655390:EGZ655398 EQV655390:EQV655398 FAR655390:FAR655398 FKN655390:FKN655398 FUJ655390:FUJ655398 GEF655390:GEF655398 GOB655390:GOB655398 GXX655390:GXX655398 HHT655390:HHT655398 HRP655390:HRP655398 IBL655390:IBL655398 ILH655390:ILH655398 IVD655390:IVD655398 JEZ655390:JEZ655398 JOV655390:JOV655398 JYR655390:JYR655398 KIN655390:KIN655398 KSJ655390:KSJ655398 LCF655390:LCF655398 LMB655390:LMB655398 LVX655390:LVX655398 MFT655390:MFT655398 MPP655390:MPP655398 MZL655390:MZL655398 NJH655390:NJH655398 NTD655390:NTD655398 OCZ655390:OCZ655398 OMV655390:OMV655398 OWR655390:OWR655398 PGN655390:PGN655398 PQJ655390:PQJ655398 QAF655390:QAF655398 QKB655390:QKB655398 QTX655390:QTX655398 RDT655390:RDT655398 RNP655390:RNP655398 RXL655390:RXL655398 SHH655390:SHH655398 SRD655390:SRD655398 TAZ655390:TAZ655398 TKV655390:TKV655398 TUR655390:TUR655398 UEN655390:UEN655398 UOJ655390:UOJ655398 UYF655390:UYF655398 VIB655390:VIB655398 VRX655390:VRX655398 WBT655390:WBT655398 WLP655390:WLP655398 WVL655390:WVL655398 I720926:I720934 IZ720926:IZ720934 SV720926:SV720934 ACR720926:ACR720934 AMN720926:AMN720934 AWJ720926:AWJ720934 BGF720926:BGF720934 BQB720926:BQB720934 BZX720926:BZX720934 CJT720926:CJT720934 CTP720926:CTP720934 DDL720926:DDL720934 DNH720926:DNH720934 DXD720926:DXD720934 EGZ720926:EGZ720934 EQV720926:EQV720934 FAR720926:FAR720934 FKN720926:FKN720934 FUJ720926:FUJ720934 GEF720926:GEF720934 GOB720926:GOB720934 GXX720926:GXX720934 HHT720926:HHT720934 HRP720926:HRP720934 IBL720926:IBL720934 ILH720926:ILH720934 IVD720926:IVD720934 JEZ720926:JEZ720934 JOV720926:JOV720934 JYR720926:JYR720934 KIN720926:KIN720934 KSJ720926:KSJ720934 LCF720926:LCF720934 LMB720926:LMB720934 LVX720926:LVX720934 MFT720926:MFT720934 MPP720926:MPP720934 MZL720926:MZL720934 NJH720926:NJH720934 NTD720926:NTD720934 OCZ720926:OCZ720934 OMV720926:OMV720934 OWR720926:OWR720934 PGN720926:PGN720934 PQJ720926:PQJ720934 QAF720926:QAF720934 QKB720926:QKB720934 QTX720926:QTX720934 RDT720926:RDT720934 RNP720926:RNP720934 RXL720926:RXL720934 SHH720926:SHH720934 SRD720926:SRD720934 TAZ720926:TAZ720934 TKV720926:TKV720934 TUR720926:TUR720934 UEN720926:UEN720934 UOJ720926:UOJ720934 UYF720926:UYF720934 VIB720926:VIB720934 VRX720926:VRX720934 WBT720926:WBT720934 WLP720926:WLP720934 WVL720926:WVL720934 I786462:I786470 IZ786462:IZ786470 SV786462:SV786470 ACR786462:ACR786470 AMN786462:AMN786470 AWJ786462:AWJ786470 BGF786462:BGF786470 BQB786462:BQB786470 BZX786462:BZX786470 CJT786462:CJT786470 CTP786462:CTP786470 DDL786462:DDL786470 DNH786462:DNH786470 DXD786462:DXD786470 EGZ786462:EGZ786470 EQV786462:EQV786470 FAR786462:FAR786470 FKN786462:FKN786470 FUJ786462:FUJ786470 GEF786462:GEF786470 GOB786462:GOB786470 GXX786462:GXX786470 HHT786462:HHT786470 HRP786462:HRP786470 IBL786462:IBL786470 ILH786462:ILH786470 IVD786462:IVD786470 JEZ786462:JEZ786470 JOV786462:JOV786470 JYR786462:JYR786470 KIN786462:KIN786470 KSJ786462:KSJ786470 LCF786462:LCF786470 LMB786462:LMB786470 LVX786462:LVX786470 MFT786462:MFT786470 MPP786462:MPP786470 MZL786462:MZL786470 NJH786462:NJH786470 NTD786462:NTD786470 OCZ786462:OCZ786470 OMV786462:OMV786470 OWR786462:OWR786470 PGN786462:PGN786470 PQJ786462:PQJ786470 QAF786462:QAF786470 QKB786462:QKB786470 QTX786462:QTX786470 RDT786462:RDT786470 RNP786462:RNP786470 RXL786462:RXL786470 SHH786462:SHH786470 SRD786462:SRD786470 TAZ786462:TAZ786470 TKV786462:TKV786470 TUR786462:TUR786470 UEN786462:UEN786470 UOJ786462:UOJ786470 UYF786462:UYF786470 VIB786462:VIB786470 VRX786462:VRX786470 WBT786462:WBT786470 WLP786462:WLP786470 WVL786462:WVL786470 I851998:I852006 IZ851998:IZ852006 SV851998:SV852006 ACR851998:ACR852006 AMN851998:AMN852006 AWJ851998:AWJ852006 BGF851998:BGF852006 BQB851998:BQB852006 BZX851998:BZX852006 CJT851998:CJT852006 CTP851998:CTP852006 DDL851998:DDL852006 DNH851998:DNH852006 DXD851998:DXD852006 EGZ851998:EGZ852006 EQV851998:EQV852006 FAR851998:FAR852006 FKN851998:FKN852006 FUJ851998:FUJ852006 GEF851998:GEF852006 GOB851998:GOB852006 GXX851998:GXX852006 HHT851998:HHT852006 HRP851998:HRP852006 IBL851998:IBL852006 ILH851998:ILH852006 IVD851998:IVD852006 JEZ851998:JEZ852006 JOV851998:JOV852006 JYR851998:JYR852006 KIN851998:KIN852006 KSJ851998:KSJ852006 LCF851998:LCF852006 LMB851998:LMB852006 LVX851998:LVX852006 MFT851998:MFT852006 MPP851998:MPP852006 MZL851998:MZL852006 NJH851998:NJH852006 NTD851998:NTD852006 OCZ851998:OCZ852006 OMV851998:OMV852006 OWR851998:OWR852006 PGN851998:PGN852006 PQJ851998:PQJ852006 QAF851998:QAF852006 QKB851998:QKB852006 QTX851998:QTX852006 RDT851998:RDT852006 RNP851998:RNP852006 RXL851998:RXL852006 SHH851998:SHH852006 SRD851998:SRD852006 TAZ851998:TAZ852006 TKV851998:TKV852006 TUR851998:TUR852006 UEN851998:UEN852006 UOJ851998:UOJ852006 UYF851998:UYF852006 VIB851998:VIB852006 VRX851998:VRX852006 WBT851998:WBT852006 WLP851998:WLP852006 WVL851998:WVL852006 I917534:I917542 IZ917534:IZ917542 SV917534:SV917542 ACR917534:ACR917542 AMN917534:AMN917542 AWJ917534:AWJ917542 BGF917534:BGF917542 BQB917534:BQB917542 BZX917534:BZX917542 CJT917534:CJT917542 CTP917534:CTP917542 DDL917534:DDL917542 DNH917534:DNH917542 DXD917534:DXD917542 EGZ917534:EGZ917542 EQV917534:EQV917542 FAR917534:FAR917542 FKN917534:FKN917542 FUJ917534:FUJ917542 GEF917534:GEF917542 GOB917534:GOB917542 GXX917534:GXX917542 HHT917534:HHT917542 HRP917534:HRP917542 IBL917534:IBL917542 ILH917534:ILH917542 IVD917534:IVD917542 JEZ917534:JEZ917542 JOV917534:JOV917542 JYR917534:JYR917542 KIN917534:KIN917542 KSJ917534:KSJ917542 LCF917534:LCF917542 LMB917534:LMB917542 LVX917534:LVX917542 MFT917534:MFT917542 MPP917534:MPP917542 MZL917534:MZL917542 NJH917534:NJH917542 NTD917534:NTD917542 OCZ917534:OCZ917542 OMV917534:OMV917542 OWR917534:OWR917542 PGN917534:PGN917542 PQJ917534:PQJ917542 QAF917534:QAF917542 QKB917534:QKB917542 QTX917534:QTX917542 RDT917534:RDT917542 RNP917534:RNP917542 RXL917534:RXL917542 SHH917534:SHH917542 SRD917534:SRD917542 TAZ917534:TAZ917542 TKV917534:TKV917542 TUR917534:TUR917542 UEN917534:UEN917542 UOJ917534:UOJ917542 UYF917534:UYF917542 VIB917534:VIB917542 VRX917534:VRX917542 WBT917534:WBT917542 WLP917534:WLP917542 WVL917534:WVL917542 I983070:I983078 IZ983070:IZ983078 SV983070:SV983078 ACR983070:ACR983078 AMN983070:AMN983078 AWJ983070:AWJ983078 BGF983070:BGF983078 BQB983070:BQB983078 BZX983070:BZX983078 CJT983070:CJT983078 CTP983070:CTP983078 DDL983070:DDL983078 DNH983070:DNH983078 DXD983070:DXD983078 EGZ983070:EGZ983078 EQV983070:EQV983078 FAR983070:FAR983078 FKN983070:FKN983078 FUJ983070:FUJ983078 GEF983070:GEF983078 GOB983070:GOB983078 GXX983070:GXX983078 HHT983070:HHT983078 HRP983070:HRP983078 IBL983070:IBL983078 ILH983070:ILH983078 IVD983070:IVD983078 JEZ983070:JEZ983078 JOV983070:JOV983078 JYR983070:JYR983078 KIN983070:KIN983078 KSJ983070:KSJ983078 LCF983070:LCF983078 LMB983070:LMB983078 LVX983070:LVX983078 MFT983070:MFT983078 MPP983070:MPP983078 MZL983070:MZL983078 NJH983070:NJH983078 NTD983070:NTD983078 OCZ983070:OCZ983078 OMV983070:OMV983078 OWR983070:OWR983078 PGN983070:PGN983078 PQJ983070:PQJ983078 QAF983070:QAF983078 QKB983070:QKB983078 QTX983070:QTX983078 RDT983070:RDT983078 RNP983070:RNP983078 RXL983070:RXL983078 SHH983070:SHH983078 SRD983070:SRD983078 TAZ983070:TAZ983078 TKV983070:TKV983078 TUR983070:TUR983078 UEN983070:UEN983078 UOJ983070:UOJ983078 UYF983070:UYF983078 VIB983070:VIB983078 VRX983070:VRX983078 WBT983070:WBT983078 WLP983070:WLP983078 WVL983070:WVL983078 J34:J38 JA34:JA38 SW34:SW38 ACS34:ACS38 AMO34:AMO38 AWK34:AWK38 BGG34:BGG38 BQC34:BQC38 BZY34:BZY38 CJU34:CJU38 CTQ34:CTQ38 DDM34:DDM38 DNI34:DNI38 DXE34:DXE38 EHA34:EHA38 EQW34:EQW38 FAS34:FAS38 FKO34:FKO38 FUK34:FUK38 GEG34:GEG38 GOC34:GOC38 GXY34:GXY38 HHU34:HHU38 HRQ34:HRQ38 IBM34:IBM38 ILI34:ILI38 IVE34:IVE38 JFA34:JFA38 JOW34:JOW38 JYS34:JYS38 KIO34:KIO38 KSK34:KSK38 LCG34:LCG38 LMC34:LMC38 LVY34:LVY38 MFU34:MFU38 MPQ34:MPQ38 MZM34:MZM38 NJI34:NJI38 NTE34:NTE38 ODA34:ODA38 OMW34:OMW38 OWS34:OWS38 PGO34:PGO38 PQK34:PQK38 QAG34:QAG38 QKC34:QKC38 QTY34:QTY38 RDU34:RDU38 RNQ34:RNQ38 RXM34:RXM38 SHI34:SHI38 SRE34:SRE38 TBA34:TBA38 TKW34:TKW38 TUS34:TUS38 UEO34:UEO38 UOK34:UOK38 UYG34:UYG38 VIC34:VIC38 VRY34:VRY38 WBU34:WBU38 WLQ34:WLQ38 WVM34:WVM38 J65570:J65574 JA65570:JA65574 SW65570:SW65574 ACS65570:ACS65574 AMO65570:AMO65574 AWK65570:AWK65574 BGG65570:BGG65574 BQC65570:BQC65574 BZY65570:BZY65574 CJU65570:CJU65574 CTQ65570:CTQ65574 DDM65570:DDM65574 DNI65570:DNI65574 DXE65570:DXE65574 EHA65570:EHA65574 EQW65570:EQW65574 FAS65570:FAS65574 FKO65570:FKO65574 FUK65570:FUK65574 GEG65570:GEG65574 GOC65570:GOC65574 GXY65570:GXY65574 HHU65570:HHU65574 HRQ65570:HRQ65574 IBM65570:IBM65574 ILI65570:ILI65574 IVE65570:IVE65574 JFA65570:JFA65574 JOW65570:JOW65574 JYS65570:JYS65574 KIO65570:KIO65574 KSK65570:KSK65574 LCG65570:LCG65574 LMC65570:LMC65574 LVY65570:LVY65574 MFU65570:MFU65574 MPQ65570:MPQ65574 MZM65570:MZM65574 NJI65570:NJI65574 NTE65570:NTE65574 ODA65570:ODA65574 OMW65570:OMW65574 OWS65570:OWS65574 PGO65570:PGO65574 PQK65570:PQK65574 QAG65570:QAG65574 QKC65570:QKC65574 QTY65570:QTY65574 RDU65570:RDU65574 RNQ65570:RNQ65574 RXM65570:RXM65574 SHI65570:SHI65574 SRE65570:SRE65574 TBA65570:TBA65574 TKW65570:TKW65574 TUS65570:TUS65574 UEO65570:UEO65574 UOK65570:UOK65574 UYG65570:UYG65574 VIC65570:VIC65574 VRY65570:VRY65574 WBU65570:WBU65574 WLQ65570:WLQ65574 WVM65570:WVM65574 J131106:J131110 JA131106:JA131110 SW131106:SW131110 ACS131106:ACS131110 AMO131106:AMO131110 AWK131106:AWK131110 BGG131106:BGG131110 BQC131106:BQC131110 BZY131106:BZY131110 CJU131106:CJU131110 CTQ131106:CTQ131110 DDM131106:DDM131110 DNI131106:DNI131110 DXE131106:DXE131110 EHA131106:EHA131110 EQW131106:EQW131110 FAS131106:FAS131110 FKO131106:FKO131110 FUK131106:FUK131110 GEG131106:GEG131110 GOC131106:GOC131110 GXY131106:GXY131110 HHU131106:HHU131110 HRQ131106:HRQ131110 IBM131106:IBM131110 ILI131106:ILI131110 IVE131106:IVE131110 JFA131106:JFA131110 JOW131106:JOW131110 JYS131106:JYS131110 KIO131106:KIO131110 KSK131106:KSK131110 LCG131106:LCG131110 LMC131106:LMC131110 LVY131106:LVY131110 MFU131106:MFU131110 MPQ131106:MPQ131110 MZM131106:MZM131110 NJI131106:NJI131110 NTE131106:NTE131110 ODA131106:ODA131110 OMW131106:OMW131110 OWS131106:OWS131110 PGO131106:PGO131110 PQK131106:PQK131110 QAG131106:QAG131110 QKC131106:QKC131110 QTY131106:QTY131110 RDU131106:RDU131110 RNQ131106:RNQ131110 RXM131106:RXM131110 SHI131106:SHI131110 SRE131106:SRE131110 TBA131106:TBA131110 TKW131106:TKW131110 TUS131106:TUS131110 UEO131106:UEO131110 UOK131106:UOK131110 UYG131106:UYG131110 VIC131106:VIC131110 VRY131106:VRY131110 WBU131106:WBU131110 WLQ131106:WLQ131110 WVM131106:WVM131110 J196642:J196646 JA196642:JA196646 SW196642:SW196646 ACS196642:ACS196646 AMO196642:AMO196646 AWK196642:AWK196646 BGG196642:BGG196646 BQC196642:BQC196646 BZY196642:BZY196646 CJU196642:CJU196646 CTQ196642:CTQ196646 DDM196642:DDM196646 DNI196642:DNI196646 DXE196642:DXE196646 EHA196642:EHA196646 EQW196642:EQW196646 FAS196642:FAS196646 FKO196642:FKO196646 FUK196642:FUK196646 GEG196642:GEG196646 GOC196642:GOC196646 GXY196642:GXY196646 HHU196642:HHU196646 HRQ196642:HRQ196646 IBM196642:IBM196646 ILI196642:ILI196646 IVE196642:IVE196646 JFA196642:JFA196646 JOW196642:JOW196646 JYS196642:JYS196646 KIO196642:KIO196646 KSK196642:KSK196646 LCG196642:LCG196646 LMC196642:LMC196646 LVY196642:LVY196646 MFU196642:MFU196646 MPQ196642:MPQ196646 MZM196642:MZM196646 NJI196642:NJI196646 NTE196642:NTE196646 ODA196642:ODA196646 OMW196642:OMW196646 OWS196642:OWS196646 PGO196642:PGO196646 PQK196642:PQK196646 QAG196642:QAG196646 QKC196642:QKC196646 QTY196642:QTY196646 RDU196642:RDU196646 RNQ196642:RNQ196646 RXM196642:RXM196646 SHI196642:SHI196646 SRE196642:SRE196646 TBA196642:TBA196646 TKW196642:TKW196646 TUS196642:TUS196646 UEO196642:UEO196646 UOK196642:UOK196646 UYG196642:UYG196646 VIC196642:VIC196646 VRY196642:VRY196646 WBU196642:WBU196646 WLQ196642:WLQ196646 WVM196642:WVM196646 J262178:J262182 JA262178:JA262182 SW262178:SW262182 ACS262178:ACS262182 AMO262178:AMO262182 AWK262178:AWK262182 BGG262178:BGG262182 BQC262178:BQC262182 BZY262178:BZY262182 CJU262178:CJU262182 CTQ262178:CTQ262182 DDM262178:DDM262182 DNI262178:DNI262182 DXE262178:DXE262182 EHA262178:EHA262182 EQW262178:EQW262182 FAS262178:FAS262182 FKO262178:FKO262182 FUK262178:FUK262182 GEG262178:GEG262182 GOC262178:GOC262182 GXY262178:GXY262182 HHU262178:HHU262182 HRQ262178:HRQ262182 IBM262178:IBM262182 ILI262178:ILI262182 IVE262178:IVE262182 JFA262178:JFA262182 JOW262178:JOW262182 JYS262178:JYS262182 KIO262178:KIO262182 KSK262178:KSK262182 LCG262178:LCG262182 LMC262178:LMC262182 LVY262178:LVY262182 MFU262178:MFU262182 MPQ262178:MPQ262182 MZM262178:MZM262182 NJI262178:NJI262182 NTE262178:NTE262182 ODA262178:ODA262182 OMW262178:OMW262182 OWS262178:OWS262182 PGO262178:PGO262182 PQK262178:PQK262182 QAG262178:QAG262182 QKC262178:QKC262182 QTY262178:QTY262182 RDU262178:RDU262182 RNQ262178:RNQ262182 RXM262178:RXM262182 SHI262178:SHI262182 SRE262178:SRE262182 TBA262178:TBA262182 TKW262178:TKW262182 TUS262178:TUS262182 UEO262178:UEO262182 UOK262178:UOK262182 UYG262178:UYG262182 VIC262178:VIC262182 VRY262178:VRY262182 WBU262178:WBU262182 WLQ262178:WLQ262182 WVM262178:WVM262182 J327714:J327718 JA327714:JA327718 SW327714:SW327718 ACS327714:ACS327718 AMO327714:AMO327718 AWK327714:AWK327718 BGG327714:BGG327718 BQC327714:BQC327718 BZY327714:BZY327718 CJU327714:CJU327718 CTQ327714:CTQ327718 DDM327714:DDM327718 DNI327714:DNI327718 DXE327714:DXE327718 EHA327714:EHA327718 EQW327714:EQW327718 FAS327714:FAS327718 FKO327714:FKO327718 FUK327714:FUK327718 GEG327714:GEG327718 GOC327714:GOC327718 GXY327714:GXY327718 HHU327714:HHU327718 HRQ327714:HRQ327718 IBM327714:IBM327718 ILI327714:ILI327718 IVE327714:IVE327718 JFA327714:JFA327718 JOW327714:JOW327718 JYS327714:JYS327718 KIO327714:KIO327718 KSK327714:KSK327718 LCG327714:LCG327718 LMC327714:LMC327718 LVY327714:LVY327718 MFU327714:MFU327718 MPQ327714:MPQ327718 MZM327714:MZM327718 NJI327714:NJI327718 NTE327714:NTE327718 ODA327714:ODA327718 OMW327714:OMW327718 OWS327714:OWS327718 PGO327714:PGO327718 PQK327714:PQK327718 QAG327714:QAG327718 QKC327714:QKC327718 QTY327714:QTY327718 RDU327714:RDU327718 RNQ327714:RNQ327718 RXM327714:RXM327718 SHI327714:SHI327718 SRE327714:SRE327718 TBA327714:TBA327718 TKW327714:TKW327718 TUS327714:TUS327718 UEO327714:UEO327718 UOK327714:UOK327718 UYG327714:UYG327718 VIC327714:VIC327718 VRY327714:VRY327718 WBU327714:WBU327718 WLQ327714:WLQ327718 WVM327714:WVM327718 J393250:J393254 JA393250:JA393254 SW393250:SW393254 ACS393250:ACS393254 AMO393250:AMO393254 AWK393250:AWK393254 BGG393250:BGG393254 BQC393250:BQC393254 BZY393250:BZY393254 CJU393250:CJU393254 CTQ393250:CTQ393254 DDM393250:DDM393254 DNI393250:DNI393254 DXE393250:DXE393254 EHA393250:EHA393254 EQW393250:EQW393254 FAS393250:FAS393254 FKO393250:FKO393254 FUK393250:FUK393254 GEG393250:GEG393254 GOC393250:GOC393254 GXY393250:GXY393254 HHU393250:HHU393254 HRQ393250:HRQ393254 IBM393250:IBM393254 ILI393250:ILI393254 IVE393250:IVE393254 JFA393250:JFA393254 JOW393250:JOW393254 JYS393250:JYS393254 KIO393250:KIO393254 KSK393250:KSK393254 LCG393250:LCG393254 LMC393250:LMC393254 LVY393250:LVY393254 MFU393250:MFU393254 MPQ393250:MPQ393254 MZM393250:MZM393254 NJI393250:NJI393254 NTE393250:NTE393254 ODA393250:ODA393254 OMW393250:OMW393254 OWS393250:OWS393254 PGO393250:PGO393254 PQK393250:PQK393254 QAG393250:QAG393254 QKC393250:QKC393254 QTY393250:QTY393254 RDU393250:RDU393254 RNQ393250:RNQ393254 RXM393250:RXM393254 SHI393250:SHI393254 SRE393250:SRE393254 TBA393250:TBA393254 TKW393250:TKW393254 TUS393250:TUS393254 UEO393250:UEO393254 UOK393250:UOK393254 UYG393250:UYG393254 VIC393250:VIC393254 VRY393250:VRY393254 WBU393250:WBU393254 WLQ393250:WLQ393254 WVM393250:WVM393254 J458786:J458790 JA458786:JA458790 SW458786:SW458790 ACS458786:ACS458790 AMO458786:AMO458790 AWK458786:AWK458790 BGG458786:BGG458790 BQC458786:BQC458790 BZY458786:BZY458790 CJU458786:CJU458790 CTQ458786:CTQ458790 DDM458786:DDM458790 DNI458786:DNI458790 DXE458786:DXE458790 EHA458786:EHA458790 EQW458786:EQW458790 FAS458786:FAS458790 FKO458786:FKO458790 FUK458786:FUK458790 GEG458786:GEG458790 GOC458786:GOC458790 GXY458786:GXY458790 HHU458786:HHU458790 HRQ458786:HRQ458790 IBM458786:IBM458790 ILI458786:ILI458790 IVE458786:IVE458790 JFA458786:JFA458790 JOW458786:JOW458790 JYS458786:JYS458790 KIO458786:KIO458790 KSK458786:KSK458790 LCG458786:LCG458790 LMC458786:LMC458790 LVY458786:LVY458790 MFU458786:MFU458790 MPQ458786:MPQ458790 MZM458786:MZM458790 NJI458786:NJI458790 NTE458786:NTE458790 ODA458786:ODA458790 OMW458786:OMW458790 OWS458786:OWS458790 PGO458786:PGO458790 PQK458786:PQK458790 QAG458786:QAG458790 QKC458786:QKC458790 QTY458786:QTY458790 RDU458786:RDU458790 RNQ458786:RNQ458790 RXM458786:RXM458790 SHI458786:SHI458790 SRE458786:SRE458790 TBA458786:TBA458790 TKW458786:TKW458790 TUS458786:TUS458790 UEO458786:UEO458790 UOK458786:UOK458790 UYG458786:UYG458790 VIC458786:VIC458790 VRY458786:VRY458790 WBU458786:WBU458790 WLQ458786:WLQ458790 WVM458786:WVM458790 J524322:J524326 JA524322:JA524326 SW524322:SW524326 ACS524322:ACS524326 AMO524322:AMO524326 AWK524322:AWK524326 BGG524322:BGG524326 BQC524322:BQC524326 BZY524322:BZY524326 CJU524322:CJU524326 CTQ524322:CTQ524326 DDM524322:DDM524326 DNI524322:DNI524326 DXE524322:DXE524326 EHA524322:EHA524326 EQW524322:EQW524326 FAS524322:FAS524326 FKO524322:FKO524326 FUK524322:FUK524326 GEG524322:GEG524326 GOC524322:GOC524326 GXY524322:GXY524326 HHU524322:HHU524326 HRQ524322:HRQ524326 IBM524322:IBM524326 ILI524322:ILI524326 IVE524322:IVE524326 JFA524322:JFA524326 JOW524322:JOW524326 JYS524322:JYS524326 KIO524322:KIO524326 KSK524322:KSK524326 LCG524322:LCG524326 LMC524322:LMC524326 LVY524322:LVY524326 MFU524322:MFU524326 MPQ524322:MPQ524326 MZM524322:MZM524326 NJI524322:NJI524326 NTE524322:NTE524326 ODA524322:ODA524326 OMW524322:OMW524326 OWS524322:OWS524326 PGO524322:PGO524326 PQK524322:PQK524326 QAG524322:QAG524326 QKC524322:QKC524326 QTY524322:QTY524326 RDU524322:RDU524326 RNQ524322:RNQ524326 RXM524322:RXM524326 SHI524322:SHI524326 SRE524322:SRE524326 TBA524322:TBA524326 TKW524322:TKW524326 TUS524322:TUS524326 UEO524322:UEO524326 UOK524322:UOK524326 UYG524322:UYG524326 VIC524322:VIC524326 VRY524322:VRY524326 WBU524322:WBU524326 WLQ524322:WLQ524326 WVM524322:WVM524326 J589858:J589862 JA589858:JA589862 SW589858:SW589862 ACS589858:ACS589862 AMO589858:AMO589862 AWK589858:AWK589862 BGG589858:BGG589862 BQC589858:BQC589862 BZY589858:BZY589862 CJU589858:CJU589862 CTQ589858:CTQ589862 DDM589858:DDM589862 DNI589858:DNI589862 DXE589858:DXE589862 EHA589858:EHA589862 EQW589858:EQW589862 FAS589858:FAS589862 FKO589858:FKO589862 FUK589858:FUK589862 GEG589858:GEG589862 GOC589858:GOC589862 GXY589858:GXY589862 HHU589858:HHU589862 HRQ589858:HRQ589862 IBM589858:IBM589862 ILI589858:ILI589862 IVE589858:IVE589862 JFA589858:JFA589862 JOW589858:JOW589862 JYS589858:JYS589862 KIO589858:KIO589862 KSK589858:KSK589862 LCG589858:LCG589862 LMC589858:LMC589862 LVY589858:LVY589862 MFU589858:MFU589862 MPQ589858:MPQ589862 MZM589858:MZM589862 NJI589858:NJI589862 NTE589858:NTE589862 ODA589858:ODA589862 OMW589858:OMW589862 OWS589858:OWS589862 PGO589858:PGO589862 PQK589858:PQK589862 QAG589858:QAG589862 QKC589858:QKC589862 QTY589858:QTY589862 RDU589858:RDU589862 RNQ589858:RNQ589862 RXM589858:RXM589862 SHI589858:SHI589862 SRE589858:SRE589862 TBA589858:TBA589862 TKW589858:TKW589862 TUS589858:TUS589862 UEO589858:UEO589862 UOK589858:UOK589862 UYG589858:UYG589862 VIC589858:VIC589862 VRY589858:VRY589862 WBU589858:WBU589862 WLQ589858:WLQ589862 WVM589858:WVM589862 J655394:J655398 JA655394:JA655398 SW655394:SW655398 ACS655394:ACS655398 AMO655394:AMO655398 AWK655394:AWK655398 BGG655394:BGG655398 BQC655394:BQC655398 BZY655394:BZY655398 CJU655394:CJU655398 CTQ655394:CTQ655398 DDM655394:DDM655398 DNI655394:DNI655398 DXE655394:DXE655398 EHA655394:EHA655398 EQW655394:EQW655398 FAS655394:FAS655398 FKO655394:FKO655398 FUK655394:FUK655398 GEG655394:GEG655398 GOC655394:GOC655398 GXY655394:GXY655398 HHU655394:HHU655398 HRQ655394:HRQ655398 IBM655394:IBM655398 ILI655394:ILI655398 IVE655394:IVE655398 JFA655394:JFA655398 JOW655394:JOW655398 JYS655394:JYS655398 KIO655394:KIO655398 KSK655394:KSK655398 LCG655394:LCG655398 LMC655394:LMC655398 LVY655394:LVY655398 MFU655394:MFU655398 MPQ655394:MPQ655398 MZM655394:MZM655398 NJI655394:NJI655398 NTE655394:NTE655398 ODA655394:ODA655398 OMW655394:OMW655398 OWS655394:OWS655398 PGO655394:PGO655398 PQK655394:PQK655398 QAG655394:QAG655398 QKC655394:QKC655398 QTY655394:QTY655398 RDU655394:RDU655398 RNQ655394:RNQ655398 RXM655394:RXM655398 SHI655394:SHI655398 SRE655394:SRE655398 TBA655394:TBA655398 TKW655394:TKW655398 TUS655394:TUS655398 UEO655394:UEO655398 UOK655394:UOK655398 UYG655394:UYG655398 VIC655394:VIC655398 VRY655394:VRY655398 WBU655394:WBU655398 WLQ655394:WLQ655398 WVM655394:WVM655398 J720930:J720934 JA720930:JA720934 SW720930:SW720934 ACS720930:ACS720934 AMO720930:AMO720934 AWK720930:AWK720934 BGG720930:BGG720934 BQC720930:BQC720934 BZY720930:BZY720934 CJU720930:CJU720934 CTQ720930:CTQ720934 DDM720930:DDM720934 DNI720930:DNI720934 DXE720930:DXE720934 EHA720930:EHA720934 EQW720930:EQW720934 FAS720930:FAS720934 FKO720930:FKO720934 FUK720930:FUK720934 GEG720930:GEG720934 GOC720930:GOC720934 GXY720930:GXY720934 HHU720930:HHU720934 HRQ720930:HRQ720934 IBM720930:IBM720934 ILI720930:ILI720934 IVE720930:IVE720934 JFA720930:JFA720934 JOW720930:JOW720934 JYS720930:JYS720934 KIO720930:KIO720934 KSK720930:KSK720934 LCG720930:LCG720934 LMC720930:LMC720934 LVY720930:LVY720934 MFU720930:MFU720934 MPQ720930:MPQ720934 MZM720930:MZM720934 NJI720930:NJI720934 NTE720930:NTE720934 ODA720930:ODA720934 OMW720930:OMW720934 OWS720930:OWS720934 PGO720930:PGO720934 PQK720930:PQK720934 QAG720930:QAG720934 QKC720930:QKC720934 QTY720930:QTY720934 RDU720930:RDU720934 RNQ720930:RNQ720934 RXM720930:RXM720934 SHI720930:SHI720934 SRE720930:SRE720934 TBA720930:TBA720934 TKW720930:TKW720934 TUS720930:TUS720934 UEO720930:UEO720934 UOK720930:UOK720934 UYG720930:UYG720934 VIC720930:VIC720934 VRY720930:VRY720934 WBU720930:WBU720934 WLQ720930:WLQ720934 WVM720930:WVM720934 J786466:J786470 JA786466:JA786470 SW786466:SW786470 ACS786466:ACS786470 AMO786466:AMO786470 AWK786466:AWK786470 BGG786466:BGG786470 BQC786466:BQC786470 BZY786466:BZY786470 CJU786466:CJU786470 CTQ786466:CTQ786470 DDM786466:DDM786470 DNI786466:DNI786470 DXE786466:DXE786470 EHA786466:EHA786470 EQW786466:EQW786470 FAS786466:FAS786470 FKO786466:FKO786470 FUK786466:FUK786470 GEG786466:GEG786470 GOC786466:GOC786470 GXY786466:GXY786470 HHU786466:HHU786470 HRQ786466:HRQ786470 IBM786466:IBM786470 ILI786466:ILI786470 IVE786466:IVE786470 JFA786466:JFA786470 JOW786466:JOW786470 JYS786466:JYS786470 KIO786466:KIO786470 KSK786466:KSK786470 LCG786466:LCG786470 LMC786466:LMC786470 LVY786466:LVY786470 MFU786466:MFU786470 MPQ786466:MPQ786470 MZM786466:MZM786470 NJI786466:NJI786470 NTE786466:NTE786470 ODA786466:ODA786470 OMW786466:OMW786470 OWS786466:OWS786470 PGO786466:PGO786470 PQK786466:PQK786470 QAG786466:QAG786470 QKC786466:QKC786470 QTY786466:QTY786470 RDU786466:RDU786470 RNQ786466:RNQ786470 RXM786466:RXM786470 SHI786466:SHI786470 SRE786466:SRE786470 TBA786466:TBA786470 TKW786466:TKW786470 TUS786466:TUS786470 UEO786466:UEO786470 UOK786466:UOK786470 UYG786466:UYG786470 VIC786466:VIC786470 VRY786466:VRY786470 WBU786466:WBU786470 WLQ786466:WLQ786470 WVM786466:WVM786470 J852002:J852006 JA852002:JA852006 SW852002:SW852006 ACS852002:ACS852006 AMO852002:AMO852006 AWK852002:AWK852006 BGG852002:BGG852006 BQC852002:BQC852006 BZY852002:BZY852006 CJU852002:CJU852006 CTQ852002:CTQ852006 DDM852002:DDM852006 DNI852002:DNI852006 DXE852002:DXE852006 EHA852002:EHA852006 EQW852002:EQW852006 FAS852002:FAS852006 FKO852002:FKO852006 FUK852002:FUK852006 GEG852002:GEG852006 GOC852002:GOC852006 GXY852002:GXY852006 HHU852002:HHU852006 HRQ852002:HRQ852006 IBM852002:IBM852006 ILI852002:ILI852006 IVE852002:IVE852006 JFA852002:JFA852006 JOW852002:JOW852006 JYS852002:JYS852006 KIO852002:KIO852006 KSK852002:KSK852006 LCG852002:LCG852006 LMC852002:LMC852006 LVY852002:LVY852006 MFU852002:MFU852006 MPQ852002:MPQ852006 MZM852002:MZM852006 NJI852002:NJI852006 NTE852002:NTE852006 ODA852002:ODA852006 OMW852002:OMW852006 OWS852002:OWS852006 PGO852002:PGO852006 PQK852002:PQK852006 QAG852002:QAG852006 QKC852002:QKC852006 QTY852002:QTY852006 RDU852002:RDU852006 RNQ852002:RNQ852006 RXM852002:RXM852006 SHI852002:SHI852006 SRE852002:SRE852006 TBA852002:TBA852006 TKW852002:TKW852006 TUS852002:TUS852006 UEO852002:UEO852006 UOK852002:UOK852006 UYG852002:UYG852006 VIC852002:VIC852006 VRY852002:VRY852006 WBU852002:WBU852006 WLQ852002:WLQ852006 WVM852002:WVM852006 J917538:J917542 JA917538:JA917542 SW917538:SW917542 ACS917538:ACS917542 AMO917538:AMO917542 AWK917538:AWK917542 BGG917538:BGG917542 BQC917538:BQC917542 BZY917538:BZY917542 CJU917538:CJU917542 CTQ917538:CTQ917542 DDM917538:DDM917542 DNI917538:DNI917542 DXE917538:DXE917542 EHA917538:EHA917542 EQW917538:EQW917542 FAS917538:FAS917542 FKO917538:FKO917542 FUK917538:FUK917542 GEG917538:GEG917542 GOC917538:GOC917542 GXY917538:GXY917542 HHU917538:HHU917542 HRQ917538:HRQ917542 IBM917538:IBM917542 ILI917538:ILI917542 IVE917538:IVE917542 JFA917538:JFA917542 JOW917538:JOW917542 JYS917538:JYS917542 KIO917538:KIO917542 KSK917538:KSK917542 LCG917538:LCG917542 LMC917538:LMC917542 LVY917538:LVY917542 MFU917538:MFU917542 MPQ917538:MPQ917542 MZM917538:MZM917542 NJI917538:NJI917542 NTE917538:NTE917542 ODA917538:ODA917542 OMW917538:OMW917542 OWS917538:OWS917542 PGO917538:PGO917542 PQK917538:PQK917542 QAG917538:QAG917542 QKC917538:QKC917542 QTY917538:QTY917542 RDU917538:RDU917542 RNQ917538:RNQ917542 RXM917538:RXM917542 SHI917538:SHI917542 SRE917538:SRE917542 TBA917538:TBA917542 TKW917538:TKW917542 TUS917538:TUS917542 UEO917538:UEO917542 UOK917538:UOK917542 UYG917538:UYG917542 VIC917538:VIC917542 VRY917538:VRY917542 WBU917538:WBU917542 WLQ917538:WLQ917542 WVM917538:WVM917542 J983074:J983078 JA983074:JA983078 SW983074:SW983078 ACS983074:ACS983078 AMO983074:AMO983078 AWK983074:AWK983078 BGG983074:BGG983078 BQC983074:BQC983078 BZY983074:BZY983078 CJU983074:CJU983078 CTQ983074:CTQ983078 DDM983074:DDM983078 DNI983074:DNI983078 DXE983074:DXE983078 EHA983074:EHA983078 EQW983074:EQW983078 FAS983074:FAS983078 FKO983074:FKO983078 FUK983074:FUK983078 GEG983074:GEG983078 GOC983074:GOC983078 GXY983074:GXY983078 HHU983074:HHU983078 HRQ983074:HRQ983078 IBM983074:IBM983078 ILI983074:ILI983078 IVE983074:IVE983078 JFA983074:JFA983078 JOW983074:JOW983078 JYS983074:JYS983078 KIO983074:KIO983078 KSK983074:KSK983078 LCG983074:LCG983078 LMC983074:LMC983078 LVY983074:LVY983078 MFU983074:MFU983078 MPQ983074:MPQ983078 MZM983074:MZM983078 NJI983074:NJI983078 NTE983074:NTE983078 ODA983074:ODA983078 OMW983074:OMW983078 OWS983074:OWS983078 PGO983074:PGO983078 PQK983074:PQK983078 QAG983074:QAG983078 QKC983074:QKC983078 QTY983074:QTY983078 RDU983074:RDU983078 RNQ983074:RNQ983078 RXM983074:RXM983078 SHI983074:SHI983078 SRE983074:SRE983078 TBA983074:TBA983078 TKW983074:TKW983078 TUS983074:TUS983078 UEO983074:UEO983078 UOK983074:UOK983078 UYG983074:UYG983078 VIC983074:VIC983078 VRY983074:VRY983078 WBU983074:WBU983078 WLQ983074:WLQ983078 WVM983074:WVM983078 J30:K33 JA30:JB33 SW30:SX33 ACS30:ACT33 AMO30:AMP33 AWK30:AWL33 BGG30:BGH33 BQC30:BQD33 BZY30:BZZ33 CJU30:CJV33 CTQ30:CTR33 DDM30:DDN33 DNI30:DNJ33 DXE30:DXF33 EHA30:EHB33 EQW30:EQX33 FAS30:FAT33 FKO30:FKP33 FUK30:FUL33 GEG30:GEH33 GOC30:GOD33 GXY30:GXZ33 HHU30:HHV33 HRQ30:HRR33 IBM30:IBN33 ILI30:ILJ33 IVE30:IVF33 JFA30:JFB33 JOW30:JOX33 JYS30:JYT33 KIO30:KIP33 KSK30:KSL33 LCG30:LCH33 LMC30:LMD33 LVY30:LVZ33 MFU30:MFV33 MPQ30:MPR33 MZM30:MZN33 NJI30:NJJ33 NTE30:NTF33 ODA30:ODB33 OMW30:OMX33 OWS30:OWT33 PGO30:PGP33 PQK30:PQL33 QAG30:QAH33 QKC30:QKD33 QTY30:QTZ33 RDU30:RDV33 RNQ30:RNR33 RXM30:RXN33 SHI30:SHJ33 SRE30:SRF33 TBA30:TBB33 TKW30:TKX33 TUS30:TUT33 UEO30:UEP33 UOK30:UOL33 UYG30:UYH33 VIC30:VID33 VRY30:VRZ33 WBU30:WBV33 WLQ30:WLR33 WVM30:WVN33 J65566:K65569 JA65566:JB65569 SW65566:SX65569 ACS65566:ACT65569 AMO65566:AMP65569 AWK65566:AWL65569 BGG65566:BGH65569 BQC65566:BQD65569 BZY65566:BZZ65569 CJU65566:CJV65569 CTQ65566:CTR65569 DDM65566:DDN65569 DNI65566:DNJ65569 DXE65566:DXF65569 EHA65566:EHB65569 EQW65566:EQX65569 FAS65566:FAT65569 FKO65566:FKP65569 FUK65566:FUL65569 GEG65566:GEH65569 GOC65566:GOD65569 GXY65566:GXZ65569 HHU65566:HHV65569 HRQ65566:HRR65569 IBM65566:IBN65569 ILI65566:ILJ65569 IVE65566:IVF65569 JFA65566:JFB65569 JOW65566:JOX65569 JYS65566:JYT65569 KIO65566:KIP65569 KSK65566:KSL65569 LCG65566:LCH65569 LMC65566:LMD65569 LVY65566:LVZ65569 MFU65566:MFV65569 MPQ65566:MPR65569 MZM65566:MZN65569 NJI65566:NJJ65569 NTE65566:NTF65569 ODA65566:ODB65569 OMW65566:OMX65569 OWS65566:OWT65569 PGO65566:PGP65569 PQK65566:PQL65569 QAG65566:QAH65569 QKC65566:QKD65569 QTY65566:QTZ65569 RDU65566:RDV65569 RNQ65566:RNR65569 RXM65566:RXN65569 SHI65566:SHJ65569 SRE65566:SRF65569 TBA65566:TBB65569 TKW65566:TKX65569 TUS65566:TUT65569 UEO65566:UEP65569 UOK65566:UOL65569 UYG65566:UYH65569 VIC65566:VID65569 VRY65566:VRZ65569 WBU65566:WBV65569 WLQ65566:WLR65569 WVM65566:WVN65569 J131102:K131105 JA131102:JB131105 SW131102:SX131105 ACS131102:ACT131105 AMO131102:AMP131105 AWK131102:AWL131105 BGG131102:BGH131105 BQC131102:BQD131105 BZY131102:BZZ131105 CJU131102:CJV131105 CTQ131102:CTR131105 DDM131102:DDN131105 DNI131102:DNJ131105 DXE131102:DXF131105 EHA131102:EHB131105 EQW131102:EQX131105 FAS131102:FAT131105 FKO131102:FKP131105 FUK131102:FUL131105 GEG131102:GEH131105 GOC131102:GOD131105 GXY131102:GXZ131105 HHU131102:HHV131105 HRQ131102:HRR131105 IBM131102:IBN131105 ILI131102:ILJ131105 IVE131102:IVF131105 JFA131102:JFB131105 JOW131102:JOX131105 JYS131102:JYT131105 KIO131102:KIP131105 KSK131102:KSL131105 LCG131102:LCH131105 LMC131102:LMD131105 LVY131102:LVZ131105 MFU131102:MFV131105 MPQ131102:MPR131105 MZM131102:MZN131105 NJI131102:NJJ131105 NTE131102:NTF131105 ODA131102:ODB131105 OMW131102:OMX131105 OWS131102:OWT131105 PGO131102:PGP131105 PQK131102:PQL131105 QAG131102:QAH131105 QKC131102:QKD131105 QTY131102:QTZ131105 RDU131102:RDV131105 RNQ131102:RNR131105 RXM131102:RXN131105 SHI131102:SHJ131105 SRE131102:SRF131105 TBA131102:TBB131105 TKW131102:TKX131105 TUS131102:TUT131105 UEO131102:UEP131105 UOK131102:UOL131105 UYG131102:UYH131105 VIC131102:VID131105 VRY131102:VRZ131105 WBU131102:WBV131105 WLQ131102:WLR131105 WVM131102:WVN131105 J196638:K196641 JA196638:JB196641 SW196638:SX196641 ACS196638:ACT196641 AMO196638:AMP196641 AWK196638:AWL196641 BGG196638:BGH196641 BQC196638:BQD196641 BZY196638:BZZ196641 CJU196638:CJV196641 CTQ196638:CTR196641 DDM196638:DDN196641 DNI196638:DNJ196641 DXE196638:DXF196641 EHA196638:EHB196641 EQW196638:EQX196641 FAS196638:FAT196641 FKO196638:FKP196641 FUK196638:FUL196641 GEG196638:GEH196641 GOC196638:GOD196641 GXY196638:GXZ196641 HHU196638:HHV196641 HRQ196638:HRR196641 IBM196638:IBN196641 ILI196638:ILJ196641 IVE196638:IVF196641 JFA196638:JFB196641 JOW196638:JOX196641 JYS196638:JYT196641 KIO196638:KIP196641 KSK196638:KSL196641 LCG196638:LCH196641 LMC196638:LMD196641 LVY196638:LVZ196641 MFU196638:MFV196641 MPQ196638:MPR196641 MZM196638:MZN196641 NJI196638:NJJ196641 NTE196638:NTF196641 ODA196638:ODB196641 OMW196638:OMX196641 OWS196638:OWT196641 PGO196638:PGP196641 PQK196638:PQL196641 QAG196638:QAH196641 QKC196638:QKD196641 QTY196638:QTZ196641 RDU196638:RDV196641 RNQ196638:RNR196641 RXM196638:RXN196641 SHI196638:SHJ196641 SRE196638:SRF196641 TBA196638:TBB196641 TKW196638:TKX196641 TUS196638:TUT196641 UEO196638:UEP196641 UOK196638:UOL196641 UYG196638:UYH196641 VIC196638:VID196641 VRY196638:VRZ196641 WBU196638:WBV196641 WLQ196638:WLR196641 WVM196638:WVN196641 J262174:K262177 JA262174:JB262177 SW262174:SX262177 ACS262174:ACT262177 AMO262174:AMP262177 AWK262174:AWL262177 BGG262174:BGH262177 BQC262174:BQD262177 BZY262174:BZZ262177 CJU262174:CJV262177 CTQ262174:CTR262177 DDM262174:DDN262177 DNI262174:DNJ262177 DXE262174:DXF262177 EHA262174:EHB262177 EQW262174:EQX262177 FAS262174:FAT262177 FKO262174:FKP262177 FUK262174:FUL262177 GEG262174:GEH262177 GOC262174:GOD262177 GXY262174:GXZ262177 HHU262174:HHV262177 HRQ262174:HRR262177 IBM262174:IBN262177 ILI262174:ILJ262177 IVE262174:IVF262177 JFA262174:JFB262177 JOW262174:JOX262177 JYS262174:JYT262177 KIO262174:KIP262177 KSK262174:KSL262177 LCG262174:LCH262177 LMC262174:LMD262177 LVY262174:LVZ262177 MFU262174:MFV262177 MPQ262174:MPR262177 MZM262174:MZN262177 NJI262174:NJJ262177 NTE262174:NTF262177 ODA262174:ODB262177 OMW262174:OMX262177 OWS262174:OWT262177 PGO262174:PGP262177 PQK262174:PQL262177 QAG262174:QAH262177 QKC262174:QKD262177 QTY262174:QTZ262177 RDU262174:RDV262177 RNQ262174:RNR262177 RXM262174:RXN262177 SHI262174:SHJ262177 SRE262174:SRF262177 TBA262174:TBB262177 TKW262174:TKX262177 TUS262174:TUT262177 UEO262174:UEP262177 UOK262174:UOL262177 UYG262174:UYH262177 VIC262174:VID262177 VRY262174:VRZ262177 WBU262174:WBV262177 WLQ262174:WLR262177 WVM262174:WVN262177 J327710:K327713 JA327710:JB327713 SW327710:SX327713 ACS327710:ACT327713 AMO327710:AMP327713 AWK327710:AWL327713 BGG327710:BGH327713 BQC327710:BQD327713 BZY327710:BZZ327713 CJU327710:CJV327713 CTQ327710:CTR327713 DDM327710:DDN327713 DNI327710:DNJ327713 DXE327710:DXF327713 EHA327710:EHB327713 EQW327710:EQX327713 FAS327710:FAT327713 FKO327710:FKP327713 FUK327710:FUL327713 GEG327710:GEH327713 GOC327710:GOD327713 GXY327710:GXZ327713 HHU327710:HHV327713 HRQ327710:HRR327713 IBM327710:IBN327713 ILI327710:ILJ327713 IVE327710:IVF327713 JFA327710:JFB327713 JOW327710:JOX327713 JYS327710:JYT327713 KIO327710:KIP327713 KSK327710:KSL327713 LCG327710:LCH327713 LMC327710:LMD327713 LVY327710:LVZ327713 MFU327710:MFV327713 MPQ327710:MPR327713 MZM327710:MZN327713 NJI327710:NJJ327713 NTE327710:NTF327713 ODA327710:ODB327713 OMW327710:OMX327713 OWS327710:OWT327713 PGO327710:PGP327713 PQK327710:PQL327713 QAG327710:QAH327713 QKC327710:QKD327713 QTY327710:QTZ327713 RDU327710:RDV327713 RNQ327710:RNR327713 RXM327710:RXN327713 SHI327710:SHJ327713 SRE327710:SRF327713 TBA327710:TBB327713 TKW327710:TKX327713 TUS327710:TUT327713 UEO327710:UEP327713 UOK327710:UOL327713 UYG327710:UYH327713 VIC327710:VID327713 VRY327710:VRZ327713 WBU327710:WBV327713 WLQ327710:WLR327713 WVM327710:WVN327713 J393246:K393249 JA393246:JB393249 SW393246:SX393249 ACS393246:ACT393249 AMO393246:AMP393249 AWK393246:AWL393249 BGG393246:BGH393249 BQC393246:BQD393249 BZY393246:BZZ393249 CJU393246:CJV393249 CTQ393246:CTR393249 DDM393246:DDN393249 DNI393246:DNJ393249 DXE393246:DXF393249 EHA393246:EHB393249 EQW393246:EQX393249 FAS393246:FAT393249 FKO393246:FKP393249 FUK393246:FUL393249 GEG393246:GEH393249 GOC393246:GOD393249 GXY393246:GXZ393249 HHU393246:HHV393249 HRQ393246:HRR393249 IBM393246:IBN393249 ILI393246:ILJ393249 IVE393246:IVF393249 JFA393246:JFB393249 JOW393246:JOX393249 JYS393246:JYT393249 KIO393246:KIP393249 KSK393246:KSL393249 LCG393246:LCH393249 LMC393246:LMD393249 LVY393246:LVZ393249 MFU393246:MFV393249 MPQ393246:MPR393249 MZM393246:MZN393249 NJI393246:NJJ393249 NTE393246:NTF393249 ODA393246:ODB393249 OMW393246:OMX393249 OWS393246:OWT393249 PGO393246:PGP393249 PQK393246:PQL393249 QAG393246:QAH393249 QKC393246:QKD393249 QTY393246:QTZ393249 RDU393246:RDV393249 RNQ393246:RNR393249 RXM393246:RXN393249 SHI393246:SHJ393249 SRE393246:SRF393249 TBA393246:TBB393249 TKW393246:TKX393249 TUS393246:TUT393249 UEO393246:UEP393249 UOK393246:UOL393249 UYG393246:UYH393249 VIC393246:VID393249 VRY393246:VRZ393249 WBU393246:WBV393249 WLQ393246:WLR393249 WVM393246:WVN393249 J458782:K458785 JA458782:JB458785 SW458782:SX458785 ACS458782:ACT458785 AMO458782:AMP458785 AWK458782:AWL458785 BGG458782:BGH458785 BQC458782:BQD458785 BZY458782:BZZ458785 CJU458782:CJV458785 CTQ458782:CTR458785 DDM458782:DDN458785 DNI458782:DNJ458785 DXE458782:DXF458785 EHA458782:EHB458785 EQW458782:EQX458785 FAS458782:FAT458785 FKO458782:FKP458785 FUK458782:FUL458785 GEG458782:GEH458785 GOC458782:GOD458785 GXY458782:GXZ458785 HHU458782:HHV458785 HRQ458782:HRR458785 IBM458782:IBN458785 ILI458782:ILJ458785 IVE458782:IVF458785 JFA458782:JFB458785 JOW458782:JOX458785 JYS458782:JYT458785 KIO458782:KIP458785 KSK458782:KSL458785 LCG458782:LCH458785 LMC458782:LMD458785 LVY458782:LVZ458785 MFU458782:MFV458785 MPQ458782:MPR458785 MZM458782:MZN458785 NJI458782:NJJ458785 NTE458782:NTF458785 ODA458782:ODB458785 OMW458782:OMX458785 OWS458782:OWT458785 PGO458782:PGP458785 PQK458782:PQL458785 QAG458782:QAH458785 QKC458782:QKD458785 QTY458782:QTZ458785 RDU458782:RDV458785 RNQ458782:RNR458785 RXM458782:RXN458785 SHI458782:SHJ458785 SRE458782:SRF458785 TBA458782:TBB458785 TKW458782:TKX458785 TUS458782:TUT458785 UEO458782:UEP458785 UOK458782:UOL458785 UYG458782:UYH458785 VIC458782:VID458785 VRY458782:VRZ458785 WBU458782:WBV458785 WLQ458782:WLR458785 WVM458782:WVN458785 J524318:K524321 JA524318:JB524321 SW524318:SX524321 ACS524318:ACT524321 AMO524318:AMP524321 AWK524318:AWL524321 BGG524318:BGH524321 BQC524318:BQD524321 BZY524318:BZZ524321 CJU524318:CJV524321 CTQ524318:CTR524321 DDM524318:DDN524321 DNI524318:DNJ524321 DXE524318:DXF524321 EHA524318:EHB524321 EQW524318:EQX524321 FAS524318:FAT524321 FKO524318:FKP524321 FUK524318:FUL524321 GEG524318:GEH524321 GOC524318:GOD524321 GXY524318:GXZ524321 HHU524318:HHV524321 HRQ524318:HRR524321 IBM524318:IBN524321 ILI524318:ILJ524321 IVE524318:IVF524321 JFA524318:JFB524321 JOW524318:JOX524321 JYS524318:JYT524321 KIO524318:KIP524321 KSK524318:KSL524321 LCG524318:LCH524321 LMC524318:LMD524321 LVY524318:LVZ524321 MFU524318:MFV524321 MPQ524318:MPR524321 MZM524318:MZN524321 NJI524318:NJJ524321 NTE524318:NTF524321 ODA524318:ODB524321 OMW524318:OMX524321 OWS524318:OWT524321 PGO524318:PGP524321 PQK524318:PQL524321 QAG524318:QAH524321 QKC524318:QKD524321 QTY524318:QTZ524321 RDU524318:RDV524321 RNQ524318:RNR524321 RXM524318:RXN524321 SHI524318:SHJ524321 SRE524318:SRF524321 TBA524318:TBB524321 TKW524318:TKX524321 TUS524318:TUT524321 UEO524318:UEP524321 UOK524318:UOL524321 UYG524318:UYH524321 VIC524318:VID524321 VRY524318:VRZ524321 WBU524318:WBV524321 WLQ524318:WLR524321 WVM524318:WVN524321 J589854:K589857 JA589854:JB589857 SW589854:SX589857 ACS589854:ACT589857 AMO589854:AMP589857 AWK589854:AWL589857 BGG589854:BGH589857 BQC589854:BQD589857 BZY589854:BZZ589857 CJU589854:CJV589857 CTQ589854:CTR589857 DDM589854:DDN589857 DNI589854:DNJ589857 DXE589854:DXF589857 EHA589854:EHB589857 EQW589854:EQX589857 FAS589854:FAT589857 FKO589854:FKP589857 FUK589854:FUL589857 GEG589854:GEH589857 GOC589854:GOD589857 GXY589854:GXZ589857 HHU589854:HHV589857 HRQ589854:HRR589857 IBM589854:IBN589857 ILI589854:ILJ589857 IVE589854:IVF589857 JFA589854:JFB589857 JOW589854:JOX589857 JYS589854:JYT589857 KIO589854:KIP589857 KSK589854:KSL589857 LCG589854:LCH589857 LMC589854:LMD589857 LVY589854:LVZ589857 MFU589854:MFV589857 MPQ589854:MPR589857 MZM589854:MZN589857 NJI589854:NJJ589857 NTE589854:NTF589857 ODA589854:ODB589857 OMW589854:OMX589857 OWS589854:OWT589857 PGO589854:PGP589857 PQK589854:PQL589857 QAG589854:QAH589857 QKC589854:QKD589857 QTY589854:QTZ589857 RDU589854:RDV589857 RNQ589854:RNR589857 RXM589854:RXN589857 SHI589854:SHJ589857 SRE589854:SRF589857 TBA589854:TBB589857 TKW589854:TKX589857 TUS589854:TUT589857 UEO589854:UEP589857 UOK589854:UOL589857 UYG589854:UYH589857 VIC589854:VID589857 VRY589854:VRZ589857 WBU589854:WBV589857 WLQ589854:WLR589857 WVM589854:WVN589857 J655390:K655393 JA655390:JB655393 SW655390:SX655393 ACS655390:ACT655393 AMO655390:AMP655393 AWK655390:AWL655393 BGG655390:BGH655393 BQC655390:BQD655393 BZY655390:BZZ655393 CJU655390:CJV655393 CTQ655390:CTR655393 DDM655390:DDN655393 DNI655390:DNJ655393 DXE655390:DXF655393 EHA655390:EHB655393 EQW655390:EQX655393 FAS655390:FAT655393 FKO655390:FKP655393 FUK655390:FUL655393 GEG655390:GEH655393 GOC655390:GOD655393 GXY655390:GXZ655393 HHU655390:HHV655393 HRQ655390:HRR655393 IBM655390:IBN655393 ILI655390:ILJ655393 IVE655390:IVF655393 JFA655390:JFB655393 JOW655390:JOX655393 JYS655390:JYT655393 KIO655390:KIP655393 KSK655390:KSL655393 LCG655390:LCH655393 LMC655390:LMD655393 LVY655390:LVZ655393 MFU655390:MFV655393 MPQ655390:MPR655393 MZM655390:MZN655393 NJI655390:NJJ655393 NTE655390:NTF655393 ODA655390:ODB655393 OMW655390:OMX655393 OWS655390:OWT655393 PGO655390:PGP655393 PQK655390:PQL655393 QAG655390:QAH655393 QKC655390:QKD655393 QTY655390:QTZ655393 RDU655390:RDV655393 RNQ655390:RNR655393 RXM655390:RXN655393 SHI655390:SHJ655393 SRE655390:SRF655393 TBA655390:TBB655393 TKW655390:TKX655393 TUS655390:TUT655393 UEO655390:UEP655393 UOK655390:UOL655393 UYG655390:UYH655393 VIC655390:VID655393 VRY655390:VRZ655393 WBU655390:WBV655393 WLQ655390:WLR655393 WVM655390:WVN655393 J720926:K720929 JA720926:JB720929 SW720926:SX720929 ACS720926:ACT720929 AMO720926:AMP720929 AWK720926:AWL720929 BGG720926:BGH720929 BQC720926:BQD720929 BZY720926:BZZ720929 CJU720926:CJV720929 CTQ720926:CTR720929 DDM720926:DDN720929 DNI720926:DNJ720929 DXE720926:DXF720929 EHA720926:EHB720929 EQW720926:EQX720929 FAS720926:FAT720929 FKO720926:FKP720929 FUK720926:FUL720929 GEG720926:GEH720929 GOC720926:GOD720929 GXY720926:GXZ720929 HHU720926:HHV720929 HRQ720926:HRR720929 IBM720926:IBN720929 ILI720926:ILJ720929 IVE720926:IVF720929 JFA720926:JFB720929 JOW720926:JOX720929 JYS720926:JYT720929 KIO720926:KIP720929 KSK720926:KSL720929 LCG720926:LCH720929 LMC720926:LMD720929 LVY720926:LVZ720929 MFU720926:MFV720929 MPQ720926:MPR720929 MZM720926:MZN720929 NJI720926:NJJ720929 NTE720926:NTF720929 ODA720926:ODB720929 OMW720926:OMX720929 OWS720926:OWT720929 PGO720926:PGP720929 PQK720926:PQL720929 QAG720926:QAH720929 QKC720926:QKD720929 QTY720926:QTZ720929 RDU720926:RDV720929 RNQ720926:RNR720929 RXM720926:RXN720929 SHI720926:SHJ720929 SRE720926:SRF720929 TBA720926:TBB720929 TKW720926:TKX720929 TUS720926:TUT720929 UEO720926:UEP720929 UOK720926:UOL720929 UYG720926:UYH720929 VIC720926:VID720929 VRY720926:VRZ720929 WBU720926:WBV720929 WLQ720926:WLR720929 WVM720926:WVN720929 J786462:K786465 JA786462:JB786465 SW786462:SX786465 ACS786462:ACT786465 AMO786462:AMP786465 AWK786462:AWL786465 BGG786462:BGH786465 BQC786462:BQD786465 BZY786462:BZZ786465 CJU786462:CJV786465 CTQ786462:CTR786465 DDM786462:DDN786465 DNI786462:DNJ786465 DXE786462:DXF786465 EHA786462:EHB786465 EQW786462:EQX786465 FAS786462:FAT786465 FKO786462:FKP786465 FUK786462:FUL786465 GEG786462:GEH786465 GOC786462:GOD786465 GXY786462:GXZ786465 HHU786462:HHV786465 HRQ786462:HRR786465 IBM786462:IBN786465 ILI786462:ILJ786465 IVE786462:IVF786465 JFA786462:JFB786465 JOW786462:JOX786465 JYS786462:JYT786465 KIO786462:KIP786465 KSK786462:KSL786465 LCG786462:LCH786465 LMC786462:LMD786465 LVY786462:LVZ786465 MFU786462:MFV786465 MPQ786462:MPR786465 MZM786462:MZN786465 NJI786462:NJJ786465 NTE786462:NTF786465 ODA786462:ODB786465 OMW786462:OMX786465 OWS786462:OWT786465 PGO786462:PGP786465 PQK786462:PQL786465 QAG786462:QAH786465 QKC786462:QKD786465 QTY786462:QTZ786465 RDU786462:RDV786465 RNQ786462:RNR786465 RXM786462:RXN786465 SHI786462:SHJ786465 SRE786462:SRF786465 TBA786462:TBB786465 TKW786462:TKX786465 TUS786462:TUT786465 UEO786462:UEP786465 UOK786462:UOL786465 UYG786462:UYH786465 VIC786462:VID786465 VRY786462:VRZ786465 WBU786462:WBV786465 WLQ786462:WLR786465 WVM786462:WVN786465 J851998:K852001 JA851998:JB852001 SW851998:SX852001 ACS851998:ACT852001 AMO851998:AMP852001 AWK851998:AWL852001 BGG851998:BGH852001 BQC851998:BQD852001 BZY851998:BZZ852001 CJU851998:CJV852001 CTQ851998:CTR852001 DDM851998:DDN852001 DNI851998:DNJ852001 DXE851998:DXF852001 EHA851998:EHB852001 EQW851998:EQX852001 FAS851998:FAT852001 FKO851998:FKP852001 FUK851998:FUL852001 GEG851998:GEH852001 GOC851998:GOD852001 GXY851998:GXZ852001 HHU851998:HHV852001 HRQ851998:HRR852001 IBM851998:IBN852001 ILI851998:ILJ852001 IVE851998:IVF852001 JFA851998:JFB852001 JOW851998:JOX852001 JYS851998:JYT852001 KIO851998:KIP852001 KSK851998:KSL852001 LCG851998:LCH852001 LMC851998:LMD852001 LVY851998:LVZ852001 MFU851998:MFV852001 MPQ851998:MPR852001 MZM851998:MZN852001 NJI851998:NJJ852001 NTE851998:NTF852001 ODA851998:ODB852001 OMW851998:OMX852001 OWS851998:OWT852001 PGO851998:PGP852001 PQK851998:PQL852001 QAG851998:QAH852001 QKC851998:QKD852001 QTY851998:QTZ852001 RDU851998:RDV852001 RNQ851998:RNR852001 RXM851998:RXN852001 SHI851998:SHJ852001 SRE851998:SRF852001 TBA851998:TBB852001 TKW851998:TKX852001 TUS851998:TUT852001 UEO851998:UEP852001 UOK851998:UOL852001 UYG851998:UYH852001 VIC851998:VID852001 VRY851998:VRZ852001 WBU851998:WBV852001 WLQ851998:WLR852001 WVM851998:WVN852001 J917534:K917537 JA917534:JB917537 SW917534:SX917537 ACS917534:ACT917537 AMO917534:AMP917537 AWK917534:AWL917537 BGG917534:BGH917537 BQC917534:BQD917537 BZY917534:BZZ917537 CJU917534:CJV917537 CTQ917534:CTR917537 DDM917534:DDN917537 DNI917534:DNJ917537 DXE917534:DXF917537 EHA917534:EHB917537 EQW917534:EQX917537 FAS917534:FAT917537 FKO917534:FKP917537 FUK917534:FUL917537 GEG917534:GEH917537 GOC917534:GOD917537 GXY917534:GXZ917537 HHU917534:HHV917537 HRQ917534:HRR917537 IBM917534:IBN917537 ILI917534:ILJ917537 IVE917534:IVF917537 JFA917534:JFB917537 JOW917534:JOX917537 JYS917534:JYT917537 KIO917534:KIP917537 KSK917534:KSL917537 LCG917534:LCH917537 LMC917534:LMD917537 LVY917534:LVZ917537 MFU917534:MFV917537 MPQ917534:MPR917537 MZM917534:MZN917537 NJI917534:NJJ917537 NTE917534:NTF917537 ODA917534:ODB917537 OMW917534:OMX917537 OWS917534:OWT917537 PGO917534:PGP917537 PQK917534:PQL917537 QAG917534:QAH917537 QKC917534:QKD917537 QTY917534:QTZ917537 RDU917534:RDV917537 RNQ917534:RNR917537 RXM917534:RXN917537 SHI917534:SHJ917537 SRE917534:SRF917537 TBA917534:TBB917537 TKW917534:TKX917537 TUS917534:TUT917537 UEO917534:UEP917537 UOK917534:UOL917537 UYG917534:UYH917537 VIC917534:VID917537 VRY917534:VRZ917537 WBU917534:WBV917537 WLQ917534:WLR917537 WVM917534:WVN917537 J983070:K983073 JA983070:JB983073 SW983070:SX983073 ACS983070:ACT983073 AMO983070:AMP983073 AWK983070:AWL983073 BGG983070:BGH983073 BQC983070:BQD983073 BZY983070:BZZ983073 CJU983070:CJV983073 CTQ983070:CTR983073 DDM983070:DDN983073 DNI983070:DNJ983073 DXE983070:DXF983073 EHA983070:EHB983073 EQW983070:EQX983073 FAS983070:FAT983073 FKO983070:FKP983073 FUK983070:FUL983073 GEG983070:GEH983073 GOC983070:GOD983073 GXY983070:GXZ983073 HHU983070:HHV983073 HRQ983070:HRR983073 IBM983070:IBN983073 ILI983070:ILJ983073 IVE983070:IVF983073 JFA983070:JFB983073 JOW983070:JOX983073 JYS983070:JYT983073 KIO983070:KIP983073 KSK983070:KSL983073 LCG983070:LCH983073 LMC983070:LMD983073 LVY983070:LVZ983073 MFU983070:MFV983073 MPQ983070:MPR983073 MZM983070:MZN983073 NJI983070:NJJ983073 NTE983070:NTF983073 ODA983070:ODB983073 OMW983070:OMX983073 OWS983070:OWT983073 PGO983070:PGP983073 PQK983070:PQL983073 QAG983070:QAH983073 QKC983070:QKD983073 QTY983070:QTZ983073 RDU983070:RDV983073 RNQ983070:RNR983073 RXM983070:RXN983073 SHI983070:SHJ983073 SRE983070:SRF983073 TBA983070:TBB983073 TKW983070:TKX983073 TUS983070:TUT983073 UEO983070:UEP983073 UOK983070:UOL983073 UYG983070:UYH983073 VIC983070:VID983073 VRY983070:VRZ983073 WBU983070:WBV983073 WLQ983070:WLR983073 WVM983070:WVN983073 JC30:JE38 SY30:TA38 ACU30:ACW38 AMQ30:AMS38 AWM30:AWO38 BGI30:BGK38 BQE30:BQG38 CAA30:CAC38 CJW30:CJY38 CTS30:CTU38 DDO30:DDQ38 DNK30:DNM38 DXG30:DXI38 EHC30:EHE38 EQY30:ERA38 FAU30:FAW38 FKQ30:FKS38 FUM30:FUO38 GEI30:GEK38 GOE30:GOG38 GYA30:GYC38 HHW30:HHY38 HRS30:HRU38 IBO30:IBQ38 ILK30:ILM38 IVG30:IVI38 JFC30:JFE38 JOY30:JPA38 JYU30:JYW38 KIQ30:KIS38 KSM30:KSO38 LCI30:LCK38 LME30:LMG38 LWA30:LWC38 MFW30:MFY38 MPS30:MPU38 MZO30:MZQ38 NJK30:NJM38 NTG30:NTI38 ODC30:ODE38 OMY30:ONA38 OWU30:OWW38 PGQ30:PGS38 PQM30:PQO38 QAI30:QAK38 QKE30:QKG38 QUA30:QUC38 RDW30:RDY38 RNS30:RNU38 RXO30:RXQ38 SHK30:SHM38 SRG30:SRI38 TBC30:TBE38 TKY30:TLA38 TUU30:TUW38 UEQ30:UES38 UOM30:UOO38 UYI30:UYK38 VIE30:VIG38 VSA30:VSC38 WBW30:WBY38 WLS30:WLU38 WVO30:WVQ38 JC65566:JE65574 SY65566:TA65574 ACU65566:ACW65574 AMQ65566:AMS65574 AWM65566:AWO65574 BGI65566:BGK65574 BQE65566:BQG65574 CAA65566:CAC65574 CJW65566:CJY65574 CTS65566:CTU65574 DDO65566:DDQ65574 DNK65566:DNM65574 DXG65566:DXI65574 EHC65566:EHE65574 EQY65566:ERA65574 FAU65566:FAW65574 FKQ65566:FKS65574 FUM65566:FUO65574 GEI65566:GEK65574 GOE65566:GOG65574 GYA65566:GYC65574 HHW65566:HHY65574 HRS65566:HRU65574 IBO65566:IBQ65574 ILK65566:ILM65574 IVG65566:IVI65574 JFC65566:JFE65574 JOY65566:JPA65574 JYU65566:JYW65574 KIQ65566:KIS65574 KSM65566:KSO65574 LCI65566:LCK65574 LME65566:LMG65574 LWA65566:LWC65574 MFW65566:MFY65574 MPS65566:MPU65574 MZO65566:MZQ65574 NJK65566:NJM65574 NTG65566:NTI65574 ODC65566:ODE65574 OMY65566:ONA65574 OWU65566:OWW65574 PGQ65566:PGS65574 PQM65566:PQO65574 QAI65566:QAK65574 QKE65566:QKG65574 QUA65566:QUC65574 RDW65566:RDY65574 RNS65566:RNU65574 RXO65566:RXQ65574 SHK65566:SHM65574 SRG65566:SRI65574 TBC65566:TBE65574 TKY65566:TLA65574 TUU65566:TUW65574 UEQ65566:UES65574 UOM65566:UOO65574 UYI65566:UYK65574 VIE65566:VIG65574 VSA65566:VSC65574 WBW65566:WBY65574 WLS65566:WLU65574 WVO65566:WVQ65574 JC131102:JE131110 SY131102:TA131110 ACU131102:ACW131110 AMQ131102:AMS131110 AWM131102:AWO131110 BGI131102:BGK131110 BQE131102:BQG131110 CAA131102:CAC131110 CJW131102:CJY131110 CTS131102:CTU131110 DDO131102:DDQ131110 DNK131102:DNM131110 DXG131102:DXI131110 EHC131102:EHE131110 EQY131102:ERA131110 FAU131102:FAW131110 FKQ131102:FKS131110 FUM131102:FUO131110 GEI131102:GEK131110 GOE131102:GOG131110 GYA131102:GYC131110 HHW131102:HHY131110 HRS131102:HRU131110 IBO131102:IBQ131110 ILK131102:ILM131110 IVG131102:IVI131110 JFC131102:JFE131110 JOY131102:JPA131110 JYU131102:JYW131110 KIQ131102:KIS131110 KSM131102:KSO131110 LCI131102:LCK131110 LME131102:LMG131110 LWA131102:LWC131110 MFW131102:MFY131110 MPS131102:MPU131110 MZO131102:MZQ131110 NJK131102:NJM131110 NTG131102:NTI131110 ODC131102:ODE131110 OMY131102:ONA131110 OWU131102:OWW131110 PGQ131102:PGS131110 PQM131102:PQO131110 QAI131102:QAK131110 QKE131102:QKG131110 QUA131102:QUC131110 RDW131102:RDY131110 RNS131102:RNU131110 RXO131102:RXQ131110 SHK131102:SHM131110 SRG131102:SRI131110 TBC131102:TBE131110 TKY131102:TLA131110 TUU131102:TUW131110 UEQ131102:UES131110 UOM131102:UOO131110 UYI131102:UYK131110 VIE131102:VIG131110 VSA131102:VSC131110 WBW131102:WBY131110 WLS131102:WLU131110 WVO131102:WVQ131110 JC196638:JE196646 SY196638:TA196646 ACU196638:ACW196646 AMQ196638:AMS196646 AWM196638:AWO196646 BGI196638:BGK196646 BQE196638:BQG196646 CAA196638:CAC196646 CJW196638:CJY196646 CTS196638:CTU196646 DDO196638:DDQ196646 DNK196638:DNM196646 DXG196638:DXI196646 EHC196638:EHE196646 EQY196638:ERA196646 FAU196638:FAW196646 FKQ196638:FKS196646 FUM196638:FUO196646 GEI196638:GEK196646 GOE196638:GOG196646 GYA196638:GYC196646 HHW196638:HHY196646 HRS196638:HRU196646 IBO196638:IBQ196646 ILK196638:ILM196646 IVG196638:IVI196646 JFC196638:JFE196646 JOY196638:JPA196646 JYU196638:JYW196646 KIQ196638:KIS196646 KSM196638:KSO196646 LCI196638:LCK196646 LME196638:LMG196646 LWA196638:LWC196646 MFW196638:MFY196646 MPS196638:MPU196646 MZO196638:MZQ196646 NJK196638:NJM196646 NTG196638:NTI196646 ODC196638:ODE196646 OMY196638:ONA196646 OWU196638:OWW196646 PGQ196638:PGS196646 PQM196638:PQO196646 QAI196638:QAK196646 QKE196638:QKG196646 QUA196638:QUC196646 RDW196638:RDY196646 RNS196638:RNU196646 RXO196638:RXQ196646 SHK196638:SHM196646 SRG196638:SRI196646 TBC196638:TBE196646 TKY196638:TLA196646 TUU196638:TUW196646 UEQ196638:UES196646 UOM196638:UOO196646 UYI196638:UYK196646 VIE196638:VIG196646 VSA196638:VSC196646 WBW196638:WBY196646 WLS196638:WLU196646 WVO196638:WVQ196646 JC262174:JE262182 SY262174:TA262182 ACU262174:ACW262182 AMQ262174:AMS262182 AWM262174:AWO262182 BGI262174:BGK262182 BQE262174:BQG262182 CAA262174:CAC262182 CJW262174:CJY262182 CTS262174:CTU262182 DDO262174:DDQ262182 DNK262174:DNM262182 DXG262174:DXI262182 EHC262174:EHE262182 EQY262174:ERA262182 FAU262174:FAW262182 FKQ262174:FKS262182 FUM262174:FUO262182 GEI262174:GEK262182 GOE262174:GOG262182 GYA262174:GYC262182 HHW262174:HHY262182 HRS262174:HRU262182 IBO262174:IBQ262182 ILK262174:ILM262182 IVG262174:IVI262182 JFC262174:JFE262182 JOY262174:JPA262182 JYU262174:JYW262182 KIQ262174:KIS262182 KSM262174:KSO262182 LCI262174:LCK262182 LME262174:LMG262182 LWA262174:LWC262182 MFW262174:MFY262182 MPS262174:MPU262182 MZO262174:MZQ262182 NJK262174:NJM262182 NTG262174:NTI262182 ODC262174:ODE262182 OMY262174:ONA262182 OWU262174:OWW262182 PGQ262174:PGS262182 PQM262174:PQO262182 QAI262174:QAK262182 QKE262174:QKG262182 QUA262174:QUC262182 RDW262174:RDY262182 RNS262174:RNU262182 RXO262174:RXQ262182 SHK262174:SHM262182 SRG262174:SRI262182 TBC262174:TBE262182 TKY262174:TLA262182 TUU262174:TUW262182 UEQ262174:UES262182 UOM262174:UOO262182 UYI262174:UYK262182 VIE262174:VIG262182 VSA262174:VSC262182 WBW262174:WBY262182 WLS262174:WLU262182 WVO262174:WVQ262182 JC327710:JE327718 SY327710:TA327718 ACU327710:ACW327718 AMQ327710:AMS327718 AWM327710:AWO327718 BGI327710:BGK327718 BQE327710:BQG327718 CAA327710:CAC327718 CJW327710:CJY327718 CTS327710:CTU327718 DDO327710:DDQ327718 DNK327710:DNM327718 DXG327710:DXI327718 EHC327710:EHE327718 EQY327710:ERA327718 FAU327710:FAW327718 FKQ327710:FKS327718 FUM327710:FUO327718 GEI327710:GEK327718 GOE327710:GOG327718 GYA327710:GYC327718 HHW327710:HHY327718 HRS327710:HRU327718 IBO327710:IBQ327718 ILK327710:ILM327718 IVG327710:IVI327718 JFC327710:JFE327718 JOY327710:JPA327718 JYU327710:JYW327718 KIQ327710:KIS327718 KSM327710:KSO327718 LCI327710:LCK327718 LME327710:LMG327718 LWA327710:LWC327718 MFW327710:MFY327718 MPS327710:MPU327718 MZO327710:MZQ327718 NJK327710:NJM327718 NTG327710:NTI327718 ODC327710:ODE327718 OMY327710:ONA327718 OWU327710:OWW327718 PGQ327710:PGS327718 PQM327710:PQO327718 QAI327710:QAK327718 QKE327710:QKG327718 QUA327710:QUC327718 RDW327710:RDY327718 RNS327710:RNU327718 RXO327710:RXQ327718 SHK327710:SHM327718 SRG327710:SRI327718 TBC327710:TBE327718 TKY327710:TLA327718 TUU327710:TUW327718 UEQ327710:UES327718 UOM327710:UOO327718 UYI327710:UYK327718 VIE327710:VIG327718 VSA327710:VSC327718 WBW327710:WBY327718 WLS327710:WLU327718 WVO327710:WVQ327718 JC393246:JE393254 SY393246:TA393254 ACU393246:ACW393254 AMQ393246:AMS393254 AWM393246:AWO393254 BGI393246:BGK393254 BQE393246:BQG393254 CAA393246:CAC393254 CJW393246:CJY393254 CTS393246:CTU393254 DDO393246:DDQ393254 DNK393246:DNM393254 DXG393246:DXI393254 EHC393246:EHE393254 EQY393246:ERA393254 FAU393246:FAW393254 FKQ393246:FKS393254 FUM393246:FUO393254 GEI393246:GEK393254 GOE393246:GOG393254 GYA393246:GYC393254 HHW393246:HHY393254 HRS393246:HRU393254 IBO393246:IBQ393254 ILK393246:ILM393254 IVG393246:IVI393254 JFC393246:JFE393254 JOY393246:JPA393254 JYU393246:JYW393254 KIQ393246:KIS393254 KSM393246:KSO393254 LCI393246:LCK393254 LME393246:LMG393254 LWA393246:LWC393254 MFW393246:MFY393254 MPS393246:MPU393254 MZO393246:MZQ393254 NJK393246:NJM393254 NTG393246:NTI393254 ODC393246:ODE393254 OMY393246:ONA393254 OWU393246:OWW393254 PGQ393246:PGS393254 PQM393246:PQO393254 QAI393246:QAK393254 QKE393246:QKG393254 QUA393246:QUC393254 RDW393246:RDY393254 RNS393246:RNU393254 RXO393246:RXQ393254 SHK393246:SHM393254 SRG393246:SRI393254 TBC393246:TBE393254 TKY393246:TLA393254 TUU393246:TUW393254 UEQ393246:UES393254 UOM393246:UOO393254 UYI393246:UYK393254 VIE393246:VIG393254 VSA393246:VSC393254 WBW393246:WBY393254 WLS393246:WLU393254 WVO393246:WVQ393254 JC458782:JE458790 SY458782:TA458790 ACU458782:ACW458790 AMQ458782:AMS458790 AWM458782:AWO458790 BGI458782:BGK458790 BQE458782:BQG458790 CAA458782:CAC458790 CJW458782:CJY458790 CTS458782:CTU458790 DDO458782:DDQ458790 DNK458782:DNM458790 DXG458782:DXI458790 EHC458782:EHE458790 EQY458782:ERA458790 FAU458782:FAW458790 FKQ458782:FKS458790 FUM458782:FUO458790 GEI458782:GEK458790 GOE458782:GOG458790 GYA458782:GYC458790 HHW458782:HHY458790 HRS458782:HRU458790 IBO458782:IBQ458790 ILK458782:ILM458790 IVG458782:IVI458790 JFC458782:JFE458790 JOY458782:JPA458790 JYU458782:JYW458790 KIQ458782:KIS458790 KSM458782:KSO458790 LCI458782:LCK458790 LME458782:LMG458790 LWA458782:LWC458790 MFW458782:MFY458790 MPS458782:MPU458790 MZO458782:MZQ458790 NJK458782:NJM458790 NTG458782:NTI458790 ODC458782:ODE458790 OMY458782:ONA458790 OWU458782:OWW458790 PGQ458782:PGS458790 PQM458782:PQO458790 QAI458782:QAK458790 QKE458782:QKG458790 QUA458782:QUC458790 RDW458782:RDY458790 RNS458782:RNU458790 RXO458782:RXQ458790 SHK458782:SHM458790 SRG458782:SRI458790 TBC458782:TBE458790 TKY458782:TLA458790 TUU458782:TUW458790 UEQ458782:UES458790 UOM458782:UOO458790 UYI458782:UYK458790 VIE458782:VIG458790 VSA458782:VSC458790 WBW458782:WBY458790 WLS458782:WLU458790 WVO458782:WVQ458790 JC524318:JE524326 SY524318:TA524326 ACU524318:ACW524326 AMQ524318:AMS524326 AWM524318:AWO524326 BGI524318:BGK524326 BQE524318:BQG524326 CAA524318:CAC524326 CJW524318:CJY524326 CTS524318:CTU524326 DDO524318:DDQ524326 DNK524318:DNM524326 DXG524318:DXI524326 EHC524318:EHE524326 EQY524318:ERA524326 FAU524318:FAW524326 FKQ524318:FKS524326 FUM524318:FUO524326 GEI524318:GEK524326 GOE524318:GOG524326 GYA524318:GYC524326 HHW524318:HHY524326 HRS524318:HRU524326 IBO524318:IBQ524326 ILK524318:ILM524326 IVG524318:IVI524326 JFC524318:JFE524326 JOY524318:JPA524326 JYU524318:JYW524326 KIQ524318:KIS524326 KSM524318:KSO524326 LCI524318:LCK524326 LME524318:LMG524326 LWA524318:LWC524326 MFW524318:MFY524326 MPS524318:MPU524326 MZO524318:MZQ524326 NJK524318:NJM524326 NTG524318:NTI524326 ODC524318:ODE524326 OMY524318:ONA524326 OWU524318:OWW524326 PGQ524318:PGS524326 PQM524318:PQO524326 QAI524318:QAK524326 QKE524318:QKG524326 QUA524318:QUC524326 RDW524318:RDY524326 RNS524318:RNU524326 RXO524318:RXQ524326 SHK524318:SHM524326 SRG524318:SRI524326 TBC524318:TBE524326 TKY524318:TLA524326 TUU524318:TUW524326 UEQ524318:UES524326 UOM524318:UOO524326 UYI524318:UYK524326 VIE524318:VIG524326 VSA524318:VSC524326 WBW524318:WBY524326 WLS524318:WLU524326 WVO524318:WVQ524326 JC589854:JE589862 SY589854:TA589862 ACU589854:ACW589862 AMQ589854:AMS589862 AWM589854:AWO589862 BGI589854:BGK589862 BQE589854:BQG589862 CAA589854:CAC589862 CJW589854:CJY589862 CTS589854:CTU589862 DDO589854:DDQ589862 DNK589854:DNM589862 DXG589854:DXI589862 EHC589854:EHE589862 EQY589854:ERA589862 FAU589854:FAW589862 FKQ589854:FKS589862 FUM589854:FUO589862 GEI589854:GEK589862 GOE589854:GOG589862 GYA589854:GYC589862 HHW589854:HHY589862 HRS589854:HRU589862 IBO589854:IBQ589862 ILK589854:ILM589862 IVG589854:IVI589862 JFC589854:JFE589862 JOY589854:JPA589862 JYU589854:JYW589862 KIQ589854:KIS589862 KSM589854:KSO589862 LCI589854:LCK589862 LME589854:LMG589862 LWA589854:LWC589862 MFW589854:MFY589862 MPS589854:MPU589862 MZO589854:MZQ589862 NJK589854:NJM589862 NTG589854:NTI589862 ODC589854:ODE589862 OMY589854:ONA589862 OWU589854:OWW589862 PGQ589854:PGS589862 PQM589854:PQO589862 QAI589854:QAK589862 QKE589854:QKG589862 QUA589854:QUC589862 RDW589854:RDY589862 RNS589854:RNU589862 RXO589854:RXQ589862 SHK589854:SHM589862 SRG589854:SRI589862 TBC589854:TBE589862 TKY589854:TLA589862 TUU589854:TUW589862 UEQ589854:UES589862 UOM589854:UOO589862 UYI589854:UYK589862 VIE589854:VIG589862 VSA589854:VSC589862 WBW589854:WBY589862 WLS589854:WLU589862 WVO589854:WVQ589862 JC655390:JE655398 SY655390:TA655398 ACU655390:ACW655398 AMQ655390:AMS655398 AWM655390:AWO655398 BGI655390:BGK655398 BQE655390:BQG655398 CAA655390:CAC655398 CJW655390:CJY655398 CTS655390:CTU655398 DDO655390:DDQ655398 DNK655390:DNM655398 DXG655390:DXI655398 EHC655390:EHE655398 EQY655390:ERA655398 FAU655390:FAW655398 FKQ655390:FKS655398 FUM655390:FUO655398 GEI655390:GEK655398 GOE655390:GOG655398 GYA655390:GYC655398 HHW655390:HHY655398 HRS655390:HRU655398 IBO655390:IBQ655398 ILK655390:ILM655398 IVG655390:IVI655398 JFC655390:JFE655398 JOY655390:JPA655398 JYU655390:JYW655398 KIQ655390:KIS655398 KSM655390:KSO655398 LCI655390:LCK655398 LME655390:LMG655398 LWA655390:LWC655398 MFW655390:MFY655398 MPS655390:MPU655398 MZO655390:MZQ655398 NJK655390:NJM655398 NTG655390:NTI655398 ODC655390:ODE655398 OMY655390:ONA655398 OWU655390:OWW655398 PGQ655390:PGS655398 PQM655390:PQO655398 QAI655390:QAK655398 QKE655390:QKG655398 QUA655390:QUC655398 RDW655390:RDY655398 RNS655390:RNU655398 RXO655390:RXQ655398 SHK655390:SHM655398 SRG655390:SRI655398 TBC655390:TBE655398 TKY655390:TLA655398 TUU655390:TUW655398 UEQ655390:UES655398 UOM655390:UOO655398 UYI655390:UYK655398 VIE655390:VIG655398 VSA655390:VSC655398 WBW655390:WBY655398 WLS655390:WLU655398 WVO655390:WVQ655398 JC720926:JE720934 SY720926:TA720934 ACU720926:ACW720934 AMQ720926:AMS720934 AWM720926:AWO720934 BGI720926:BGK720934 BQE720926:BQG720934 CAA720926:CAC720934 CJW720926:CJY720934 CTS720926:CTU720934 DDO720926:DDQ720934 DNK720926:DNM720934 DXG720926:DXI720934 EHC720926:EHE720934 EQY720926:ERA720934 FAU720926:FAW720934 FKQ720926:FKS720934 FUM720926:FUO720934 GEI720926:GEK720934 GOE720926:GOG720934 GYA720926:GYC720934 HHW720926:HHY720934 HRS720926:HRU720934 IBO720926:IBQ720934 ILK720926:ILM720934 IVG720926:IVI720934 JFC720926:JFE720934 JOY720926:JPA720934 JYU720926:JYW720934 KIQ720926:KIS720934 KSM720926:KSO720934 LCI720926:LCK720934 LME720926:LMG720934 LWA720926:LWC720934 MFW720926:MFY720934 MPS720926:MPU720934 MZO720926:MZQ720934 NJK720926:NJM720934 NTG720926:NTI720934 ODC720926:ODE720934 OMY720926:ONA720934 OWU720926:OWW720934 PGQ720926:PGS720934 PQM720926:PQO720934 QAI720926:QAK720934 QKE720926:QKG720934 QUA720926:QUC720934 RDW720926:RDY720934 RNS720926:RNU720934 RXO720926:RXQ720934 SHK720926:SHM720934 SRG720926:SRI720934 TBC720926:TBE720934 TKY720926:TLA720934 TUU720926:TUW720934 UEQ720926:UES720934 UOM720926:UOO720934 UYI720926:UYK720934 VIE720926:VIG720934 VSA720926:VSC720934 WBW720926:WBY720934 WLS720926:WLU720934 WVO720926:WVQ720934 JC786462:JE786470 SY786462:TA786470 ACU786462:ACW786470 AMQ786462:AMS786470 AWM786462:AWO786470 BGI786462:BGK786470 BQE786462:BQG786470 CAA786462:CAC786470 CJW786462:CJY786470 CTS786462:CTU786470 DDO786462:DDQ786470 DNK786462:DNM786470 DXG786462:DXI786470 EHC786462:EHE786470 EQY786462:ERA786470 FAU786462:FAW786470 FKQ786462:FKS786470 FUM786462:FUO786470 GEI786462:GEK786470 GOE786462:GOG786470 GYA786462:GYC786470 HHW786462:HHY786470 HRS786462:HRU786470 IBO786462:IBQ786470 ILK786462:ILM786470 IVG786462:IVI786470 JFC786462:JFE786470 JOY786462:JPA786470 JYU786462:JYW786470 KIQ786462:KIS786470 KSM786462:KSO786470 LCI786462:LCK786470 LME786462:LMG786470 LWA786462:LWC786470 MFW786462:MFY786470 MPS786462:MPU786470 MZO786462:MZQ786470 NJK786462:NJM786470 NTG786462:NTI786470 ODC786462:ODE786470 OMY786462:ONA786470 OWU786462:OWW786470 PGQ786462:PGS786470 PQM786462:PQO786470 QAI786462:QAK786470 QKE786462:QKG786470 QUA786462:QUC786470 RDW786462:RDY786470 RNS786462:RNU786470 RXO786462:RXQ786470 SHK786462:SHM786470 SRG786462:SRI786470 TBC786462:TBE786470 TKY786462:TLA786470 TUU786462:TUW786470 UEQ786462:UES786470 UOM786462:UOO786470 UYI786462:UYK786470 VIE786462:VIG786470 VSA786462:VSC786470 WBW786462:WBY786470 WLS786462:WLU786470 WVO786462:WVQ786470 JC851998:JE852006 SY851998:TA852006 ACU851998:ACW852006 AMQ851998:AMS852006 AWM851998:AWO852006 BGI851998:BGK852006 BQE851998:BQG852006 CAA851998:CAC852006 CJW851998:CJY852006 CTS851998:CTU852006 DDO851998:DDQ852006 DNK851998:DNM852006 DXG851998:DXI852006 EHC851998:EHE852006 EQY851998:ERA852006 FAU851998:FAW852006 FKQ851998:FKS852006 FUM851998:FUO852006 GEI851998:GEK852006 GOE851998:GOG852006 GYA851998:GYC852006 HHW851998:HHY852006 HRS851998:HRU852006 IBO851998:IBQ852006 ILK851998:ILM852006 IVG851998:IVI852006 JFC851998:JFE852006 JOY851998:JPA852006 JYU851998:JYW852006 KIQ851998:KIS852006 KSM851998:KSO852006 LCI851998:LCK852006 LME851998:LMG852006 LWA851998:LWC852006 MFW851998:MFY852006 MPS851998:MPU852006 MZO851998:MZQ852006 NJK851998:NJM852006 NTG851998:NTI852006 ODC851998:ODE852006 OMY851998:ONA852006 OWU851998:OWW852006 PGQ851998:PGS852006 PQM851998:PQO852006 QAI851998:QAK852006 QKE851998:QKG852006 QUA851998:QUC852006 RDW851998:RDY852006 RNS851998:RNU852006 RXO851998:RXQ852006 SHK851998:SHM852006 SRG851998:SRI852006 TBC851998:TBE852006 TKY851998:TLA852006 TUU851998:TUW852006 UEQ851998:UES852006 UOM851998:UOO852006 UYI851998:UYK852006 VIE851998:VIG852006 VSA851998:VSC852006 WBW851998:WBY852006 WLS851998:WLU852006 WVO851998:WVQ852006 JC917534:JE917542 SY917534:TA917542 ACU917534:ACW917542 AMQ917534:AMS917542 AWM917534:AWO917542 BGI917534:BGK917542 BQE917534:BQG917542 CAA917534:CAC917542 CJW917534:CJY917542 CTS917534:CTU917542 DDO917534:DDQ917542 DNK917534:DNM917542 DXG917534:DXI917542 EHC917534:EHE917542 EQY917534:ERA917542 FAU917534:FAW917542 FKQ917534:FKS917542 FUM917534:FUO917542 GEI917534:GEK917542 GOE917534:GOG917542 GYA917534:GYC917542 HHW917534:HHY917542 HRS917534:HRU917542 IBO917534:IBQ917542 ILK917534:ILM917542 IVG917534:IVI917542 JFC917534:JFE917542 JOY917534:JPA917542 JYU917534:JYW917542 KIQ917534:KIS917542 KSM917534:KSO917542 LCI917534:LCK917542 LME917534:LMG917542 LWA917534:LWC917542 MFW917534:MFY917542 MPS917534:MPU917542 MZO917534:MZQ917542 NJK917534:NJM917542 NTG917534:NTI917542 ODC917534:ODE917542 OMY917534:ONA917542 OWU917534:OWW917542 PGQ917534:PGS917542 PQM917534:PQO917542 QAI917534:QAK917542 QKE917534:QKG917542 QUA917534:QUC917542 RDW917534:RDY917542 RNS917534:RNU917542 RXO917534:RXQ917542 SHK917534:SHM917542 SRG917534:SRI917542 TBC917534:TBE917542 TKY917534:TLA917542 TUU917534:TUW917542 UEQ917534:UES917542 UOM917534:UOO917542 UYI917534:UYK917542 VIE917534:VIG917542 VSA917534:VSC917542 WBW917534:WBY917542 WLS917534:WLU917542 WVO917534:WVQ917542 JC983070:JE983078 SY983070:TA983078 ACU983070:ACW983078 AMQ983070:AMS983078 AWM983070:AWO983078 BGI983070:BGK983078 BQE983070:BQG983078 CAA983070:CAC983078 CJW983070:CJY983078 CTS983070:CTU983078 DDO983070:DDQ983078 DNK983070:DNM983078 DXG983070:DXI983078 EHC983070:EHE983078 EQY983070:ERA983078 FAU983070:FAW983078 FKQ983070:FKS983078 FUM983070:FUO983078 GEI983070:GEK983078 GOE983070:GOG983078 GYA983070:GYC983078 HHW983070:HHY983078 HRS983070:HRU983078 IBO983070:IBQ983078 ILK983070:ILM983078 IVG983070:IVI983078 JFC983070:JFE983078 JOY983070:JPA983078 JYU983070:JYW983078 KIQ983070:KIS983078 KSM983070:KSO983078 LCI983070:LCK983078 LME983070:LMG983078 LWA983070:LWC983078 MFW983070:MFY983078 MPS983070:MPU983078 MZO983070:MZQ983078 NJK983070:NJM983078 NTG983070:NTI983078 ODC983070:ODE983078 OMY983070:ONA983078 OWU983070:OWW983078 PGQ983070:PGS983078 PQM983070:PQO983078 QAI983070:QAK983078 QKE983070:QKG983078 QUA983070:QUC983078 RDW983070:RDY983078 RNS983070:RNU983078 RXO983070:RXQ983078 SHK983070:SHM983078 SRG983070:SRI983078 TBC983070:TBE983078 TKY983070:TLA983078 TUU983070:TUW983078 UEQ983070:UES983078 UOM983070:UOO983078 UYI983070:UYK983078 VIE983070:VIG983078 VSA983070:VSC983078 WBW983070:WBY983078 WLS983070:WLU983078 WVO983070:WVQ983078 K35:K38 JB35:JB38 SX35:SX38 ACT35:ACT38 AMP35:AMP38 AWL35:AWL38 BGH35:BGH38 BQD35:BQD38 BZZ35:BZZ38 CJV35:CJV38 CTR35:CTR38 DDN35:DDN38 DNJ35:DNJ38 DXF35:DXF38 EHB35:EHB38 EQX35:EQX38 FAT35:FAT38 FKP35:FKP38 FUL35:FUL38 GEH35:GEH38 GOD35:GOD38 GXZ35:GXZ38 HHV35:HHV38 HRR35:HRR38 IBN35:IBN38 ILJ35:ILJ38 IVF35:IVF38 JFB35:JFB38 JOX35:JOX38 JYT35:JYT38 KIP35:KIP38 KSL35:KSL38 LCH35:LCH38 LMD35:LMD38 LVZ35:LVZ38 MFV35:MFV38 MPR35:MPR38 MZN35:MZN38 NJJ35:NJJ38 NTF35:NTF38 ODB35:ODB38 OMX35:OMX38 OWT35:OWT38 PGP35:PGP38 PQL35:PQL38 QAH35:QAH38 QKD35:QKD38 QTZ35:QTZ38 RDV35:RDV38 RNR35:RNR38 RXN35:RXN38 SHJ35:SHJ38 SRF35:SRF38 TBB35:TBB38 TKX35:TKX38 TUT35:TUT38 UEP35:UEP38 UOL35:UOL38 UYH35:UYH38 VID35:VID38 VRZ35:VRZ38 WBV35:WBV38 WLR35:WLR38 WVN35:WVN38 K65571:K65574 JB65571:JB65574 SX65571:SX65574 ACT65571:ACT65574 AMP65571:AMP65574 AWL65571:AWL65574 BGH65571:BGH65574 BQD65571:BQD65574 BZZ65571:BZZ65574 CJV65571:CJV65574 CTR65571:CTR65574 DDN65571:DDN65574 DNJ65571:DNJ65574 DXF65571:DXF65574 EHB65571:EHB65574 EQX65571:EQX65574 FAT65571:FAT65574 FKP65571:FKP65574 FUL65571:FUL65574 GEH65571:GEH65574 GOD65571:GOD65574 GXZ65571:GXZ65574 HHV65571:HHV65574 HRR65571:HRR65574 IBN65571:IBN65574 ILJ65571:ILJ65574 IVF65571:IVF65574 JFB65571:JFB65574 JOX65571:JOX65574 JYT65571:JYT65574 KIP65571:KIP65574 KSL65571:KSL65574 LCH65571:LCH65574 LMD65571:LMD65574 LVZ65571:LVZ65574 MFV65571:MFV65574 MPR65571:MPR65574 MZN65571:MZN65574 NJJ65571:NJJ65574 NTF65571:NTF65574 ODB65571:ODB65574 OMX65571:OMX65574 OWT65571:OWT65574 PGP65571:PGP65574 PQL65571:PQL65574 QAH65571:QAH65574 QKD65571:QKD65574 QTZ65571:QTZ65574 RDV65571:RDV65574 RNR65571:RNR65574 RXN65571:RXN65574 SHJ65571:SHJ65574 SRF65571:SRF65574 TBB65571:TBB65574 TKX65571:TKX65574 TUT65571:TUT65574 UEP65571:UEP65574 UOL65571:UOL65574 UYH65571:UYH65574 VID65571:VID65574 VRZ65571:VRZ65574 WBV65571:WBV65574 WLR65571:WLR65574 WVN65571:WVN65574 K131107:K131110 JB131107:JB131110 SX131107:SX131110 ACT131107:ACT131110 AMP131107:AMP131110 AWL131107:AWL131110 BGH131107:BGH131110 BQD131107:BQD131110 BZZ131107:BZZ131110 CJV131107:CJV131110 CTR131107:CTR131110 DDN131107:DDN131110 DNJ131107:DNJ131110 DXF131107:DXF131110 EHB131107:EHB131110 EQX131107:EQX131110 FAT131107:FAT131110 FKP131107:FKP131110 FUL131107:FUL131110 GEH131107:GEH131110 GOD131107:GOD131110 GXZ131107:GXZ131110 HHV131107:HHV131110 HRR131107:HRR131110 IBN131107:IBN131110 ILJ131107:ILJ131110 IVF131107:IVF131110 JFB131107:JFB131110 JOX131107:JOX131110 JYT131107:JYT131110 KIP131107:KIP131110 KSL131107:KSL131110 LCH131107:LCH131110 LMD131107:LMD131110 LVZ131107:LVZ131110 MFV131107:MFV131110 MPR131107:MPR131110 MZN131107:MZN131110 NJJ131107:NJJ131110 NTF131107:NTF131110 ODB131107:ODB131110 OMX131107:OMX131110 OWT131107:OWT131110 PGP131107:PGP131110 PQL131107:PQL131110 QAH131107:QAH131110 QKD131107:QKD131110 QTZ131107:QTZ131110 RDV131107:RDV131110 RNR131107:RNR131110 RXN131107:RXN131110 SHJ131107:SHJ131110 SRF131107:SRF131110 TBB131107:TBB131110 TKX131107:TKX131110 TUT131107:TUT131110 UEP131107:UEP131110 UOL131107:UOL131110 UYH131107:UYH131110 VID131107:VID131110 VRZ131107:VRZ131110 WBV131107:WBV131110 WLR131107:WLR131110 WVN131107:WVN131110 K196643:K196646 JB196643:JB196646 SX196643:SX196646 ACT196643:ACT196646 AMP196643:AMP196646 AWL196643:AWL196646 BGH196643:BGH196646 BQD196643:BQD196646 BZZ196643:BZZ196646 CJV196643:CJV196646 CTR196643:CTR196646 DDN196643:DDN196646 DNJ196643:DNJ196646 DXF196643:DXF196646 EHB196643:EHB196646 EQX196643:EQX196646 FAT196643:FAT196646 FKP196643:FKP196646 FUL196643:FUL196646 GEH196643:GEH196646 GOD196643:GOD196646 GXZ196643:GXZ196646 HHV196643:HHV196646 HRR196643:HRR196646 IBN196643:IBN196646 ILJ196643:ILJ196646 IVF196643:IVF196646 JFB196643:JFB196646 JOX196643:JOX196646 JYT196643:JYT196646 KIP196643:KIP196646 KSL196643:KSL196646 LCH196643:LCH196646 LMD196643:LMD196646 LVZ196643:LVZ196646 MFV196643:MFV196646 MPR196643:MPR196646 MZN196643:MZN196646 NJJ196643:NJJ196646 NTF196643:NTF196646 ODB196643:ODB196646 OMX196643:OMX196646 OWT196643:OWT196646 PGP196643:PGP196646 PQL196643:PQL196646 QAH196643:QAH196646 QKD196643:QKD196646 QTZ196643:QTZ196646 RDV196643:RDV196646 RNR196643:RNR196646 RXN196643:RXN196646 SHJ196643:SHJ196646 SRF196643:SRF196646 TBB196643:TBB196646 TKX196643:TKX196646 TUT196643:TUT196646 UEP196643:UEP196646 UOL196643:UOL196646 UYH196643:UYH196646 VID196643:VID196646 VRZ196643:VRZ196646 WBV196643:WBV196646 WLR196643:WLR196646 WVN196643:WVN196646 K262179:K262182 JB262179:JB262182 SX262179:SX262182 ACT262179:ACT262182 AMP262179:AMP262182 AWL262179:AWL262182 BGH262179:BGH262182 BQD262179:BQD262182 BZZ262179:BZZ262182 CJV262179:CJV262182 CTR262179:CTR262182 DDN262179:DDN262182 DNJ262179:DNJ262182 DXF262179:DXF262182 EHB262179:EHB262182 EQX262179:EQX262182 FAT262179:FAT262182 FKP262179:FKP262182 FUL262179:FUL262182 GEH262179:GEH262182 GOD262179:GOD262182 GXZ262179:GXZ262182 HHV262179:HHV262182 HRR262179:HRR262182 IBN262179:IBN262182 ILJ262179:ILJ262182 IVF262179:IVF262182 JFB262179:JFB262182 JOX262179:JOX262182 JYT262179:JYT262182 KIP262179:KIP262182 KSL262179:KSL262182 LCH262179:LCH262182 LMD262179:LMD262182 LVZ262179:LVZ262182 MFV262179:MFV262182 MPR262179:MPR262182 MZN262179:MZN262182 NJJ262179:NJJ262182 NTF262179:NTF262182 ODB262179:ODB262182 OMX262179:OMX262182 OWT262179:OWT262182 PGP262179:PGP262182 PQL262179:PQL262182 QAH262179:QAH262182 QKD262179:QKD262182 QTZ262179:QTZ262182 RDV262179:RDV262182 RNR262179:RNR262182 RXN262179:RXN262182 SHJ262179:SHJ262182 SRF262179:SRF262182 TBB262179:TBB262182 TKX262179:TKX262182 TUT262179:TUT262182 UEP262179:UEP262182 UOL262179:UOL262182 UYH262179:UYH262182 VID262179:VID262182 VRZ262179:VRZ262182 WBV262179:WBV262182 WLR262179:WLR262182 WVN262179:WVN262182 K327715:K327718 JB327715:JB327718 SX327715:SX327718 ACT327715:ACT327718 AMP327715:AMP327718 AWL327715:AWL327718 BGH327715:BGH327718 BQD327715:BQD327718 BZZ327715:BZZ327718 CJV327715:CJV327718 CTR327715:CTR327718 DDN327715:DDN327718 DNJ327715:DNJ327718 DXF327715:DXF327718 EHB327715:EHB327718 EQX327715:EQX327718 FAT327715:FAT327718 FKP327715:FKP327718 FUL327715:FUL327718 GEH327715:GEH327718 GOD327715:GOD327718 GXZ327715:GXZ327718 HHV327715:HHV327718 HRR327715:HRR327718 IBN327715:IBN327718 ILJ327715:ILJ327718 IVF327715:IVF327718 JFB327715:JFB327718 JOX327715:JOX327718 JYT327715:JYT327718 KIP327715:KIP327718 KSL327715:KSL327718 LCH327715:LCH327718 LMD327715:LMD327718 LVZ327715:LVZ327718 MFV327715:MFV327718 MPR327715:MPR327718 MZN327715:MZN327718 NJJ327715:NJJ327718 NTF327715:NTF327718 ODB327715:ODB327718 OMX327715:OMX327718 OWT327715:OWT327718 PGP327715:PGP327718 PQL327715:PQL327718 QAH327715:QAH327718 QKD327715:QKD327718 QTZ327715:QTZ327718 RDV327715:RDV327718 RNR327715:RNR327718 RXN327715:RXN327718 SHJ327715:SHJ327718 SRF327715:SRF327718 TBB327715:TBB327718 TKX327715:TKX327718 TUT327715:TUT327718 UEP327715:UEP327718 UOL327715:UOL327718 UYH327715:UYH327718 VID327715:VID327718 VRZ327715:VRZ327718 WBV327715:WBV327718 WLR327715:WLR327718 WVN327715:WVN327718 K393251:K393254 JB393251:JB393254 SX393251:SX393254 ACT393251:ACT393254 AMP393251:AMP393254 AWL393251:AWL393254 BGH393251:BGH393254 BQD393251:BQD393254 BZZ393251:BZZ393254 CJV393251:CJV393254 CTR393251:CTR393254 DDN393251:DDN393254 DNJ393251:DNJ393254 DXF393251:DXF393254 EHB393251:EHB393254 EQX393251:EQX393254 FAT393251:FAT393254 FKP393251:FKP393254 FUL393251:FUL393254 GEH393251:GEH393254 GOD393251:GOD393254 GXZ393251:GXZ393254 HHV393251:HHV393254 HRR393251:HRR393254 IBN393251:IBN393254 ILJ393251:ILJ393254 IVF393251:IVF393254 JFB393251:JFB393254 JOX393251:JOX393254 JYT393251:JYT393254 KIP393251:KIP393254 KSL393251:KSL393254 LCH393251:LCH393254 LMD393251:LMD393254 LVZ393251:LVZ393254 MFV393251:MFV393254 MPR393251:MPR393254 MZN393251:MZN393254 NJJ393251:NJJ393254 NTF393251:NTF393254 ODB393251:ODB393254 OMX393251:OMX393254 OWT393251:OWT393254 PGP393251:PGP393254 PQL393251:PQL393254 QAH393251:QAH393254 QKD393251:QKD393254 QTZ393251:QTZ393254 RDV393251:RDV393254 RNR393251:RNR393254 RXN393251:RXN393254 SHJ393251:SHJ393254 SRF393251:SRF393254 TBB393251:TBB393254 TKX393251:TKX393254 TUT393251:TUT393254 UEP393251:UEP393254 UOL393251:UOL393254 UYH393251:UYH393254 VID393251:VID393254 VRZ393251:VRZ393254 WBV393251:WBV393254 WLR393251:WLR393254 WVN393251:WVN393254 K458787:K458790 JB458787:JB458790 SX458787:SX458790 ACT458787:ACT458790 AMP458787:AMP458790 AWL458787:AWL458790 BGH458787:BGH458790 BQD458787:BQD458790 BZZ458787:BZZ458790 CJV458787:CJV458790 CTR458787:CTR458790 DDN458787:DDN458790 DNJ458787:DNJ458790 DXF458787:DXF458790 EHB458787:EHB458790 EQX458787:EQX458790 FAT458787:FAT458790 FKP458787:FKP458790 FUL458787:FUL458790 GEH458787:GEH458790 GOD458787:GOD458790 GXZ458787:GXZ458790 HHV458787:HHV458790 HRR458787:HRR458790 IBN458787:IBN458790 ILJ458787:ILJ458790 IVF458787:IVF458790 JFB458787:JFB458790 JOX458787:JOX458790 JYT458787:JYT458790 KIP458787:KIP458790 KSL458787:KSL458790 LCH458787:LCH458790 LMD458787:LMD458790 LVZ458787:LVZ458790 MFV458787:MFV458790 MPR458787:MPR458790 MZN458787:MZN458790 NJJ458787:NJJ458790 NTF458787:NTF458790 ODB458787:ODB458790 OMX458787:OMX458790 OWT458787:OWT458790 PGP458787:PGP458790 PQL458787:PQL458790 QAH458787:QAH458790 QKD458787:QKD458790 QTZ458787:QTZ458790 RDV458787:RDV458790 RNR458787:RNR458790 RXN458787:RXN458790 SHJ458787:SHJ458790 SRF458787:SRF458790 TBB458787:TBB458790 TKX458787:TKX458790 TUT458787:TUT458790 UEP458787:UEP458790 UOL458787:UOL458790 UYH458787:UYH458790 VID458787:VID458790 VRZ458787:VRZ458790 WBV458787:WBV458790 WLR458787:WLR458790 WVN458787:WVN458790 K524323:K524326 JB524323:JB524326 SX524323:SX524326 ACT524323:ACT524326 AMP524323:AMP524326 AWL524323:AWL524326 BGH524323:BGH524326 BQD524323:BQD524326 BZZ524323:BZZ524326 CJV524323:CJV524326 CTR524323:CTR524326 DDN524323:DDN524326 DNJ524323:DNJ524326 DXF524323:DXF524326 EHB524323:EHB524326 EQX524323:EQX524326 FAT524323:FAT524326 FKP524323:FKP524326 FUL524323:FUL524326 GEH524323:GEH524326 GOD524323:GOD524326 GXZ524323:GXZ524326 HHV524323:HHV524326 HRR524323:HRR524326 IBN524323:IBN524326 ILJ524323:ILJ524326 IVF524323:IVF524326 JFB524323:JFB524326 JOX524323:JOX524326 JYT524323:JYT524326 KIP524323:KIP524326 KSL524323:KSL524326 LCH524323:LCH524326 LMD524323:LMD524326 LVZ524323:LVZ524326 MFV524323:MFV524326 MPR524323:MPR524326 MZN524323:MZN524326 NJJ524323:NJJ524326 NTF524323:NTF524326 ODB524323:ODB524326 OMX524323:OMX524326 OWT524323:OWT524326 PGP524323:PGP524326 PQL524323:PQL524326 QAH524323:QAH524326 QKD524323:QKD524326 QTZ524323:QTZ524326 RDV524323:RDV524326 RNR524323:RNR524326 RXN524323:RXN524326 SHJ524323:SHJ524326 SRF524323:SRF524326 TBB524323:TBB524326 TKX524323:TKX524326 TUT524323:TUT524326 UEP524323:UEP524326 UOL524323:UOL524326 UYH524323:UYH524326 VID524323:VID524326 VRZ524323:VRZ524326 WBV524323:WBV524326 WLR524323:WLR524326 WVN524323:WVN524326 K589859:K589862 JB589859:JB589862 SX589859:SX589862 ACT589859:ACT589862 AMP589859:AMP589862 AWL589859:AWL589862 BGH589859:BGH589862 BQD589859:BQD589862 BZZ589859:BZZ589862 CJV589859:CJV589862 CTR589859:CTR589862 DDN589859:DDN589862 DNJ589859:DNJ589862 DXF589859:DXF589862 EHB589859:EHB589862 EQX589859:EQX589862 FAT589859:FAT589862 FKP589859:FKP589862 FUL589859:FUL589862 GEH589859:GEH589862 GOD589859:GOD589862 GXZ589859:GXZ589862 HHV589859:HHV589862 HRR589859:HRR589862 IBN589859:IBN589862 ILJ589859:ILJ589862 IVF589859:IVF589862 JFB589859:JFB589862 JOX589859:JOX589862 JYT589859:JYT589862 KIP589859:KIP589862 KSL589859:KSL589862 LCH589859:LCH589862 LMD589859:LMD589862 LVZ589859:LVZ589862 MFV589859:MFV589862 MPR589859:MPR589862 MZN589859:MZN589862 NJJ589859:NJJ589862 NTF589859:NTF589862 ODB589859:ODB589862 OMX589859:OMX589862 OWT589859:OWT589862 PGP589859:PGP589862 PQL589859:PQL589862 QAH589859:QAH589862 QKD589859:QKD589862 QTZ589859:QTZ589862 RDV589859:RDV589862 RNR589859:RNR589862 RXN589859:RXN589862 SHJ589859:SHJ589862 SRF589859:SRF589862 TBB589859:TBB589862 TKX589859:TKX589862 TUT589859:TUT589862 UEP589859:UEP589862 UOL589859:UOL589862 UYH589859:UYH589862 VID589859:VID589862 VRZ589859:VRZ589862 WBV589859:WBV589862 WLR589859:WLR589862 WVN589859:WVN589862 K655395:K655398 JB655395:JB655398 SX655395:SX655398 ACT655395:ACT655398 AMP655395:AMP655398 AWL655395:AWL655398 BGH655395:BGH655398 BQD655395:BQD655398 BZZ655395:BZZ655398 CJV655395:CJV655398 CTR655395:CTR655398 DDN655395:DDN655398 DNJ655395:DNJ655398 DXF655395:DXF655398 EHB655395:EHB655398 EQX655395:EQX655398 FAT655395:FAT655398 FKP655395:FKP655398 FUL655395:FUL655398 GEH655395:GEH655398 GOD655395:GOD655398 GXZ655395:GXZ655398 HHV655395:HHV655398 HRR655395:HRR655398 IBN655395:IBN655398 ILJ655395:ILJ655398 IVF655395:IVF655398 JFB655395:JFB655398 JOX655395:JOX655398 JYT655395:JYT655398 KIP655395:KIP655398 KSL655395:KSL655398 LCH655395:LCH655398 LMD655395:LMD655398 LVZ655395:LVZ655398 MFV655395:MFV655398 MPR655395:MPR655398 MZN655395:MZN655398 NJJ655395:NJJ655398 NTF655395:NTF655398 ODB655395:ODB655398 OMX655395:OMX655398 OWT655395:OWT655398 PGP655395:PGP655398 PQL655395:PQL655398 QAH655395:QAH655398 QKD655395:QKD655398 QTZ655395:QTZ655398 RDV655395:RDV655398 RNR655395:RNR655398 RXN655395:RXN655398 SHJ655395:SHJ655398 SRF655395:SRF655398 TBB655395:TBB655398 TKX655395:TKX655398 TUT655395:TUT655398 UEP655395:UEP655398 UOL655395:UOL655398 UYH655395:UYH655398 VID655395:VID655398 VRZ655395:VRZ655398 WBV655395:WBV655398 WLR655395:WLR655398 WVN655395:WVN655398 K720931:K720934 JB720931:JB720934 SX720931:SX720934 ACT720931:ACT720934 AMP720931:AMP720934 AWL720931:AWL720934 BGH720931:BGH720934 BQD720931:BQD720934 BZZ720931:BZZ720934 CJV720931:CJV720934 CTR720931:CTR720934 DDN720931:DDN720934 DNJ720931:DNJ720934 DXF720931:DXF720934 EHB720931:EHB720934 EQX720931:EQX720934 FAT720931:FAT720934 FKP720931:FKP720934 FUL720931:FUL720934 GEH720931:GEH720934 GOD720931:GOD720934 GXZ720931:GXZ720934 HHV720931:HHV720934 HRR720931:HRR720934 IBN720931:IBN720934 ILJ720931:ILJ720934 IVF720931:IVF720934 JFB720931:JFB720934 JOX720931:JOX720934 JYT720931:JYT720934 KIP720931:KIP720934 KSL720931:KSL720934 LCH720931:LCH720934 LMD720931:LMD720934 LVZ720931:LVZ720934 MFV720931:MFV720934 MPR720931:MPR720934 MZN720931:MZN720934 NJJ720931:NJJ720934 NTF720931:NTF720934 ODB720931:ODB720934 OMX720931:OMX720934 OWT720931:OWT720934 PGP720931:PGP720934 PQL720931:PQL720934 QAH720931:QAH720934 QKD720931:QKD720934 QTZ720931:QTZ720934 RDV720931:RDV720934 RNR720931:RNR720934 RXN720931:RXN720934 SHJ720931:SHJ720934 SRF720931:SRF720934 TBB720931:TBB720934 TKX720931:TKX720934 TUT720931:TUT720934 UEP720931:UEP720934 UOL720931:UOL720934 UYH720931:UYH720934 VID720931:VID720934 VRZ720931:VRZ720934 WBV720931:WBV720934 WLR720931:WLR720934 WVN720931:WVN720934 K786467:K786470 JB786467:JB786470 SX786467:SX786470 ACT786467:ACT786470 AMP786467:AMP786470 AWL786467:AWL786470 BGH786467:BGH786470 BQD786467:BQD786470 BZZ786467:BZZ786470 CJV786467:CJV786470 CTR786467:CTR786470 DDN786467:DDN786470 DNJ786467:DNJ786470 DXF786467:DXF786470 EHB786467:EHB786470 EQX786467:EQX786470 FAT786467:FAT786470 FKP786467:FKP786470 FUL786467:FUL786470 GEH786467:GEH786470 GOD786467:GOD786470 GXZ786467:GXZ786470 HHV786467:HHV786470 HRR786467:HRR786470 IBN786467:IBN786470 ILJ786467:ILJ786470 IVF786467:IVF786470 JFB786467:JFB786470 JOX786467:JOX786470 JYT786467:JYT786470 KIP786467:KIP786470 KSL786467:KSL786470 LCH786467:LCH786470 LMD786467:LMD786470 LVZ786467:LVZ786470 MFV786467:MFV786470 MPR786467:MPR786470 MZN786467:MZN786470 NJJ786467:NJJ786470 NTF786467:NTF786470 ODB786467:ODB786470 OMX786467:OMX786470 OWT786467:OWT786470 PGP786467:PGP786470 PQL786467:PQL786470 QAH786467:QAH786470 QKD786467:QKD786470 QTZ786467:QTZ786470 RDV786467:RDV786470 RNR786467:RNR786470 RXN786467:RXN786470 SHJ786467:SHJ786470 SRF786467:SRF786470 TBB786467:TBB786470 TKX786467:TKX786470 TUT786467:TUT786470 UEP786467:UEP786470 UOL786467:UOL786470 UYH786467:UYH786470 VID786467:VID786470 VRZ786467:VRZ786470 WBV786467:WBV786470 WLR786467:WLR786470 WVN786467:WVN786470 K852003:K852006 JB852003:JB852006 SX852003:SX852006 ACT852003:ACT852006 AMP852003:AMP852006 AWL852003:AWL852006 BGH852003:BGH852006 BQD852003:BQD852006 BZZ852003:BZZ852006 CJV852003:CJV852006 CTR852003:CTR852006 DDN852003:DDN852006 DNJ852003:DNJ852006 DXF852003:DXF852006 EHB852003:EHB852006 EQX852003:EQX852006 FAT852003:FAT852006 FKP852003:FKP852006 FUL852003:FUL852006 GEH852003:GEH852006 GOD852003:GOD852006 GXZ852003:GXZ852006 HHV852003:HHV852006 HRR852003:HRR852006 IBN852003:IBN852006 ILJ852003:ILJ852006 IVF852003:IVF852006 JFB852003:JFB852006 JOX852003:JOX852006 JYT852003:JYT852006 KIP852003:KIP852006 KSL852003:KSL852006 LCH852003:LCH852006 LMD852003:LMD852006 LVZ852003:LVZ852006 MFV852003:MFV852006 MPR852003:MPR852006 MZN852003:MZN852006 NJJ852003:NJJ852006 NTF852003:NTF852006 ODB852003:ODB852006 OMX852003:OMX852006 OWT852003:OWT852006 PGP852003:PGP852006 PQL852003:PQL852006 QAH852003:QAH852006 QKD852003:QKD852006 QTZ852003:QTZ852006 RDV852003:RDV852006 RNR852003:RNR852006 RXN852003:RXN852006 SHJ852003:SHJ852006 SRF852003:SRF852006 TBB852003:TBB852006 TKX852003:TKX852006 TUT852003:TUT852006 UEP852003:UEP852006 UOL852003:UOL852006 UYH852003:UYH852006 VID852003:VID852006 VRZ852003:VRZ852006 WBV852003:WBV852006 WLR852003:WLR852006 WVN852003:WVN852006 K917539:K917542 JB917539:JB917542 SX917539:SX917542 ACT917539:ACT917542 AMP917539:AMP917542 AWL917539:AWL917542 BGH917539:BGH917542 BQD917539:BQD917542 BZZ917539:BZZ917542 CJV917539:CJV917542 CTR917539:CTR917542 DDN917539:DDN917542 DNJ917539:DNJ917542 DXF917539:DXF917542 EHB917539:EHB917542 EQX917539:EQX917542 FAT917539:FAT917542 FKP917539:FKP917542 FUL917539:FUL917542 GEH917539:GEH917542 GOD917539:GOD917542 GXZ917539:GXZ917542 HHV917539:HHV917542 HRR917539:HRR917542 IBN917539:IBN917542 ILJ917539:ILJ917542 IVF917539:IVF917542 JFB917539:JFB917542 JOX917539:JOX917542 JYT917539:JYT917542 KIP917539:KIP917542 KSL917539:KSL917542 LCH917539:LCH917542 LMD917539:LMD917542 LVZ917539:LVZ917542 MFV917539:MFV917542 MPR917539:MPR917542 MZN917539:MZN917542 NJJ917539:NJJ917542 NTF917539:NTF917542 ODB917539:ODB917542 OMX917539:OMX917542 OWT917539:OWT917542 PGP917539:PGP917542 PQL917539:PQL917542 QAH917539:QAH917542 QKD917539:QKD917542 QTZ917539:QTZ917542 RDV917539:RDV917542 RNR917539:RNR917542 RXN917539:RXN917542 SHJ917539:SHJ917542 SRF917539:SRF917542 TBB917539:TBB917542 TKX917539:TKX917542 TUT917539:TUT917542 UEP917539:UEP917542 UOL917539:UOL917542 UYH917539:UYH917542 VID917539:VID917542 VRZ917539:VRZ917542 WBV917539:WBV917542 WLR917539:WLR917542 WVN917539:WVN917542 K983075:K983078 JB983075:JB983078 SX983075:SX983078 ACT983075:ACT983078 AMP983075:AMP983078 AWL983075:AWL983078 BGH983075:BGH983078 BQD983075:BQD983078 BZZ983075:BZZ983078 CJV983075:CJV983078 CTR983075:CTR983078 DDN983075:DDN983078 DNJ983075:DNJ983078 DXF983075:DXF983078 EHB983075:EHB983078 EQX983075:EQX983078 FAT983075:FAT983078 FKP983075:FKP983078 FUL983075:FUL983078 GEH983075:GEH983078 GOD983075:GOD983078 GXZ983075:GXZ983078 HHV983075:HHV983078 HRR983075:HRR983078 IBN983075:IBN983078 ILJ983075:ILJ983078 IVF983075:IVF983078 JFB983075:JFB983078 JOX983075:JOX983078 JYT983075:JYT983078 KIP983075:KIP983078 KSL983075:KSL983078 LCH983075:LCH983078 LMD983075:LMD983078 LVZ983075:LVZ983078 MFV983075:MFV983078 MPR983075:MPR983078 MZN983075:MZN983078 NJJ983075:NJJ983078 NTF983075:NTF983078 ODB983075:ODB983078 OMX983075:OMX983078 OWT983075:OWT983078 PGP983075:PGP983078 PQL983075:PQL983078 QAH983075:QAH983078 QKD983075:QKD983078 QTZ983075:QTZ983078 RDV983075:RDV983078 RNR983075:RNR983078 RXN983075:RXN983078 SHJ983075:SHJ983078 SRF983075:SRF983078 TBB983075:TBB983078 TKX983075:TKX983078 TUT983075:TUT983078 UEP983075:UEP983078 UOL983075:UOL983078 UYH983075:UYH983078 VID983075:VID983078 VRZ983075:VRZ983078 WBV983075:WBV983078 WLR983075:WLR983078 WVN983075:WVN983078" xr:uid="{FD74C0AF-DC1D-9240-8624-C34892B798AD}"/>
    <dataValidation type="whole" operator="equal" showInputMessage="1" showErrorMessage="1" sqref="C33 IT33 SP33 ACL33 AMH33 AWD33 BFZ33 BPV33 BZR33 CJN33 CTJ33 DDF33 DNB33 DWX33 EGT33 EQP33 FAL33 FKH33 FUD33 GDZ33 GNV33 GXR33 HHN33 HRJ33 IBF33 ILB33 IUX33 JET33 JOP33 JYL33 KIH33 KSD33 LBZ33 LLV33 LVR33 MFN33 MPJ33 MZF33 NJB33 NSX33 OCT33 OMP33 OWL33 PGH33 PQD33 PZZ33 QJV33 QTR33 RDN33 RNJ33 RXF33 SHB33 SQX33 TAT33 TKP33 TUL33 UEH33 UOD33 UXZ33 VHV33 VRR33 WBN33 WLJ33 WVF33 C65569 IT65569 SP65569 ACL65569 AMH65569 AWD65569 BFZ65569 BPV65569 BZR65569 CJN65569 CTJ65569 DDF65569 DNB65569 DWX65569 EGT65569 EQP65569 FAL65569 FKH65569 FUD65569 GDZ65569 GNV65569 GXR65569 HHN65569 HRJ65569 IBF65569 ILB65569 IUX65569 JET65569 JOP65569 JYL65569 KIH65569 KSD65569 LBZ65569 LLV65569 LVR65569 MFN65569 MPJ65569 MZF65569 NJB65569 NSX65569 OCT65569 OMP65569 OWL65569 PGH65569 PQD65569 PZZ65569 QJV65569 QTR65569 RDN65569 RNJ65569 RXF65569 SHB65569 SQX65569 TAT65569 TKP65569 TUL65569 UEH65569 UOD65569 UXZ65569 VHV65569 VRR65569 WBN65569 WLJ65569 WVF65569 C131105 IT131105 SP131105 ACL131105 AMH131105 AWD131105 BFZ131105 BPV131105 BZR131105 CJN131105 CTJ131105 DDF131105 DNB131105 DWX131105 EGT131105 EQP131105 FAL131105 FKH131105 FUD131105 GDZ131105 GNV131105 GXR131105 HHN131105 HRJ131105 IBF131105 ILB131105 IUX131105 JET131105 JOP131105 JYL131105 KIH131105 KSD131105 LBZ131105 LLV131105 LVR131105 MFN131105 MPJ131105 MZF131105 NJB131105 NSX131105 OCT131105 OMP131105 OWL131105 PGH131105 PQD131105 PZZ131105 QJV131105 QTR131105 RDN131105 RNJ131105 RXF131105 SHB131105 SQX131105 TAT131105 TKP131105 TUL131105 UEH131105 UOD131105 UXZ131105 VHV131105 VRR131105 WBN131105 WLJ131105 WVF131105 C196641 IT196641 SP196641 ACL196641 AMH196641 AWD196641 BFZ196641 BPV196641 BZR196641 CJN196641 CTJ196641 DDF196641 DNB196641 DWX196641 EGT196641 EQP196641 FAL196641 FKH196641 FUD196641 GDZ196641 GNV196641 GXR196641 HHN196641 HRJ196641 IBF196641 ILB196641 IUX196641 JET196641 JOP196641 JYL196641 KIH196641 KSD196641 LBZ196641 LLV196641 LVR196641 MFN196641 MPJ196641 MZF196641 NJB196641 NSX196641 OCT196641 OMP196641 OWL196641 PGH196641 PQD196641 PZZ196641 QJV196641 QTR196641 RDN196641 RNJ196641 RXF196641 SHB196641 SQX196641 TAT196641 TKP196641 TUL196641 UEH196641 UOD196641 UXZ196641 VHV196641 VRR196641 WBN196641 WLJ196641 WVF196641 C262177 IT262177 SP262177 ACL262177 AMH262177 AWD262177 BFZ262177 BPV262177 BZR262177 CJN262177 CTJ262177 DDF262177 DNB262177 DWX262177 EGT262177 EQP262177 FAL262177 FKH262177 FUD262177 GDZ262177 GNV262177 GXR262177 HHN262177 HRJ262177 IBF262177 ILB262177 IUX262177 JET262177 JOP262177 JYL262177 KIH262177 KSD262177 LBZ262177 LLV262177 LVR262177 MFN262177 MPJ262177 MZF262177 NJB262177 NSX262177 OCT262177 OMP262177 OWL262177 PGH262177 PQD262177 PZZ262177 QJV262177 QTR262177 RDN262177 RNJ262177 RXF262177 SHB262177 SQX262177 TAT262177 TKP262177 TUL262177 UEH262177 UOD262177 UXZ262177 VHV262177 VRR262177 WBN262177 WLJ262177 WVF262177 C327713 IT327713 SP327713 ACL327713 AMH327713 AWD327713 BFZ327713 BPV327713 BZR327713 CJN327713 CTJ327713 DDF327713 DNB327713 DWX327713 EGT327713 EQP327713 FAL327713 FKH327713 FUD327713 GDZ327713 GNV327713 GXR327713 HHN327713 HRJ327713 IBF327713 ILB327713 IUX327713 JET327713 JOP327713 JYL327713 KIH327713 KSD327713 LBZ327713 LLV327713 LVR327713 MFN327713 MPJ327713 MZF327713 NJB327713 NSX327713 OCT327713 OMP327713 OWL327713 PGH327713 PQD327713 PZZ327713 QJV327713 QTR327713 RDN327713 RNJ327713 RXF327713 SHB327713 SQX327713 TAT327713 TKP327713 TUL327713 UEH327713 UOD327713 UXZ327713 VHV327713 VRR327713 WBN327713 WLJ327713 WVF327713 C393249 IT393249 SP393249 ACL393249 AMH393249 AWD393249 BFZ393249 BPV393249 BZR393249 CJN393249 CTJ393249 DDF393249 DNB393249 DWX393249 EGT393249 EQP393249 FAL393249 FKH393249 FUD393249 GDZ393249 GNV393249 GXR393249 HHN393249 HRJ393249 IBF393249 ILB393249 IUX393249 JET393249 JOP393249 JYL393249 KIH393249 KSD393249 LBZ393249 LLV393249 LVR393249 MFN393249 MPJ393249 MZF393249 NJB393249 NSX393249 OCT393249 OMP393249 OWL393249 PGH393249 PQD393249 PZZ393249 QJV393249 QTR393249 RDN393249 RNJ393249 RXF393249 SHB393249 SQX393249 TAT393249 TKP393249 TUL393249 UEH393249 UOD393249 UXZ393249 VHV393249 VRR393249 WBN393249 WLJ393249 WVF393249 C458785 IT458785 SP458785 ACL458785 AMH458785 AWD458785 BFZ458785 BPV458785 BZR458785 CJN458785 CTJ458785 DDF458785 DNB458785 DWX458785 EGT458785 EQP458785 FAL458785 FKH458785 FUD458785 GDZ458785 GNV458785 GXR458785 HHN458785 HRJ458785 IBF458785 ILB458785 IUX458785 JET458785 JOP458785 JYL458785 KIH458785 KSD458785 LBZ458785 LLV458785 LVR458785 MFN458785 MPJ458785 MZF458785 NJB458785 NSX458785 OCT458785 OMP458785 OWL458785 PGH458785 PQD458785 PZZ458785 QJV458785 QTR458785 RDN458785 RNJ458785 RXF458785 SHB458785 SQX458785 TAT458785 TKP458785 TUL458785 UEH458785 UOD458785 UXZ458785 VHV458785 VRR458785 WBN458785 WLJ458785 WVF458785 C524321 IT524321 SP524321 ACL524321 AMH524321 AWD524321 BFZ524321 BPV524321 BZR524321 CJN524321 CTJ524321 DDF524321 DNB524321 DWX524321 EGT524321 EQP524321 FAL524321 FKH524321 FUD524321 GDZ524321 GNV524321 GXR524321 HHN524321 HRJ524321 IBF524321 ILB524321 IUX524321 JET524321 JOP524321 JYL524321 KIH524321 KSD524321 LBZ524321 LLV524321 LVR524321 MFN524321 MPJ524321 MZF524321 NJB524321 NSX524321 OCT524321 OMP524321 OWL524321 PGH524321 PQD524321 PZZ524321 QJV524321 QTR524321 RDN524321 RNJ524321 RXF524321 SHB524321 SQX524321 TAT524321 TKP524321 TUL524321 UEH524321 UOD524321 UXZ524321 VHV524321 VRR524321 WBN524321 WLJ524321 WVF524321 C589857 IT589857 SP589857 ACL589857 AMH589857 AWD589857 BFZ589857 BPV589857 BZR589857 CJN589857 CTJ589857 DDF589857 DNB589857 DWX589857 EGT589857 EQP589857 FAL589857 FKH589857 FUD589857 GDZ589857 GNV589857 GXR589857 HHN589857 HRJ589857 IBF589857 ILB589857 IUX589857 JET589857 JOP589857 JYL589857 KIH589857 KSD589857 LBZ589857 LLV589857 LVR589857 MFN589857 MPJ589857 MZF589857 NJB589857 NSX589857 OCT589857 OMP589857 OWL589857 PGH589857 PQD589857 PZZ589857 QJV589857 QTR589857 RDN589857 RNJ589857 RXF589857 SHB589857 SQX589857 TAT589857 TKP589857 TUL589857 UEH589857 UOD589857 UXZ589857 VHV589857 VRR589857 WBN589857 WLJ589857 WVF589857 C655393 IT655393 SP655393 ACL655393 AMH655393 AWD655393 BFZ655393 BPV655393 BZR655393 CJN655393 CTJ655393 DDF655393 DNB655393 DWX655393 EGT655393 EQP655393 FAL655393 FKH655393 FUD655393 GDZ655393 GNV655393 GXR655393 HHN655393 HRJ655393 IBF655393 ILB655393 IUX655393 JET655393 JOP655393 JYL655393 KIH655393 KSD655393 LBZ655393 LLV655393 LVR655393 MFN655393 MPJ655393 MZF655393 NJB655393 NSX655393 OCT655393 OMP655393 OWL655393 PGH655393 PQD655393 PZZ655393 QJV655393 QTR655393 RDN655393 RNJ655393 RXF655393 SHB655393 SQX655393 TAT655393 TKP655393 TUL655393 UEH655393 UOD655393 UXZ655393 VHV655393 VRR655393 WBN655393 WLJ655393 WVF655393 C720929 IT720929 SP720929 ACL720929 AMH720929 AWD720929 BFZ720929 BPV720929 BZR720929 CJN720929 CTJ720929 DDF720929 DNB720929 DWX720929 EGT720929 EQP720929 FAL720929 FKH720929 FUD720929 GDZ720929 GNV720929 GXR720929 HHN720929 HRJ720929 IBF720929 ILB720929 IUX720929 JET720929 JOP720929 JYL720929 KIH720929 KSD720929 LBZ720929 LLV720929 LVR720929 MFN720929 MPJ720929 MZF720929 NJB720929 NSX720929 OCT720929 OMP720929 OWL720929 PGH720929 PQD720929 PZZ720929 QJV720929 QTR720929 RDN720929 RNJ720929 RXF720929 SHB720929 SQX720929 TAT720929 TKP720929 TUL720929 UEH720929 UOD720929 UXZ720929 VHV720929 VRR720929 WBN720929 WLJ720929 WVF720929 C786465 IT786465 SP786465 ACL786465 AMH786465 AWD786465 BFZ786465 BPV786465 BZR786465 CJN786465 CTJ786465 DDF786465 DNB786465 DWX786465 EGT786465 EQP786465 FAL786465 FKH786465 FUD786465 GDZ786465 GNV786465 GXR786465 HHN786465 HRJ786465 IBF786465 ILB786465 IUX786465 JET786465 JOP786465 JYL786465 KIH786465 KSD786465 LBZ786465 LLV786465 LVR786465 MFN786465 MPJ786465 MZF786465 NJB786465 NSX786465 OCT786465 OMP786465 OWL786465 PGH786465 PQD786465 PZZ786465 QJV786465 QTR786465 RDN786465 RNJ786465 RXF786465 SHB786465 SQX786465 TAT786465 TKP786465 TUL786465 UEH786465 UOD786465 UXZ786465 VHV786465 VRR786465 WBN786465 WLJ786465 WVF786465 C852001 IT852001 SP852001 ACL852001 AMH852001 AWD852001 BFZ852001 BPV852001 BZR852001 CJN852001 CTJ852001 DDF852001 DNB852001 DWX852001 EGT852001 EQP852001 FAL852001 FKH852001 FUD852001 GDZ852001 GNV852001 GXR852001 HHN852001 HRJ852001 IBF852001 ILB852001 IUX852001 JET852001 JOP852001 JYL852001 KIH852001 KSD852001 LBZ852001 LLV852001 LVR852001 MFN852001 MPJ852001 MZF852001 NJB852001 NSX852001 OCT852001 OMP852001 OWL852001 PGH852001 PQD852001 PZZ852001 QJV852001 QTR852001 RDN852001 RNJ852001 RXF852001 SHB852001 SQX852001 TAT852001 TKP852001 TUL852001 UEH852001 UOD852001 UXZ852001 VHV852001 VRR852001 WBN852001 WLJ852001 WVF852001 C917537 IT917537 SP917537 ACL917537 AMH917537 AWD917537 BFZ917537 BPV917537 BZR917537 CJN917537 CTJ917537 DDF917537 DNB917537 DWX917537 EGT917537 EQP917537 FAL917537 FKH917537 FUD917537 GDZ917537 GNV917537 GXR917537 HHN917537 HRJ917537 IBF917537 ILB917537 IUX917537 JET917537 JOP917537 JYL917537 KIH917537 KSD917537 LBZ917537 LLV917537 LVR917537 MFN917537 MPJ917537 MZF917537 NJB917537 NSX917537 OCT917537 OMP917537 OWL917537 PGH917537 PQD917537 PZZ917537 QJV917537 QTR917537 RDN917537 RNJ917537 RXF917537 SHB917537 SQX917537 TAT917537 TKP917537 TUL917537 UEH917537 UOD917537 UXZ917537 VHV917537 VRR917537 WBN917537 WLJ917537 WVF917537 C983073 IT983073 SP983073 ACL983073 AMH983073 AWD983073 BFZ983073 BPV983073 BZR983073 CJN983073 CTJ983073 DDF983073 DNB983073 DWX983073 EGT983073 EQP983073 FAL983073 FKH983073 FUD983073 GDZ983073 GNV983073 GXR983073 HHN983073 HRJ983073 IBF983073 ILB983073 IUX983073 JET983073 JOP983073 JYL983073 KIH983073 KSD983073 LBZ983073 LLV983073 LVR983073 MFN983073 MPJ983073 MZF983073 NJB983073 NSX983073 OCT983073 OMP983073 OWL983073 PGH983073 PQD983073 PZZ983073 QJV983073 QTR983073 RDN983073 RNJ983073 RXF983073 SHB983073 SQX983073 TAT983073 TKP983073 TUL983073 UEH983073 UOD983073 UXZ983073 VHV983073 VRR983073 WBN983073 WLJ983073 WVF983073" xr:uid="{5A60CF19-1F71-3B44-A710-04C3DFCE4DBC}">
      <formula1>1</formula1>
    </dataValidation>
    <dataValidation allowBlank="1" showErrorMessage="1" prompt="aus ehyd-Datenbank" sqref="G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G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G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G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G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G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G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G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G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G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G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G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G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G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G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G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E34 IV34 SR34 ACN34 AMJ34 AWF34 BGB34 BPX34 BZT34 CJP34 CTL34 DDH34 DND34 DWZ34 EGV34 EQR34 FAN34 FKJ34 FUF34 GEB34 GNX34 GXT34 HHP34 HRL34 IBH34 ILD34 IUZ34 JEV34 JOR34 JYN34 KIJ34 KSF34 LCB34 LLX34 LVT34 MFP34 MPL34 MZH34 NJD34 NSZ34 OCV34 OMR34 OWN34 PGJ34 PQF34 QAB34 QJX34 QTT34 RDP34 RNL34 RXH34 SHD34 SQZ34 TAV34 TKR34 TUN34 UEJ34 UOF34 UYB34 VHX34 VRT34 WBP34 WLL34 WVH34 E65570 IV65570 SR65570 ACN65570 AMJ65570 AWF65570 BGB65570 BPX65570 BZT65570 CJP65570 CTL65570 DDH65570 DND65570 DWZ65570 EGV65570 EQR65570 FAN65570 FKJ65570 FUF65570 GEB65570 GNX65570 GXT65570 HHP65570 HRL65570 IBH65570 ILD65570 IUZ65570 JEV65570 JOR65570 JYN65570 KIJ65570 KSF65570 LCB65570 LLX65570 LVT65570 MFP65570 MPL65570 MZH65570 NJD65570 NSZ65570 OCV65570 OMR65570 OWN65570 PGJ65570 PQF65570 QAB65570 QJX65570 QTT65570 RDP65570 RNL65570 RXH65570 SHD65570 SQZ65570 TAV65570 TKR65570 TUN65570 UEJ65570 UOF65570 UYB65570 VHX65570 VRT65570 WBP65570 WLL65570 WVH65570 E131106 IV131106 SR131106 ACN131106 AMJ131106 AWF131106 BGB131106 BPX131106 BZT131106 CJP131106 CTL131106 DDH131106 DND131106 DWZ131106 EGV131106 EQR131106 FAN131106 FKJ131106 FUF131106 GEB131106 GNX131106 GXT131106 HHP131106 HRL131106 IBH131106 ILD131106 IUZ131106 JEV131106 JOR131106 JYN131106 KIJ131106 KSF131106 LCB131106 LLX131106 LVT131106 MFP131106 MPL131106 MZH131106 NJD131106 NSZ131106 OCV131106 OMR131106 OWN131106 PGJ131106 PQF131106 QAB131106 QJX131106 QTT131106 RDP131106 RNL131106 RXH131106 SHD131106 SQZ131106 TAV131106 TKR131106 TUN131106 UEJ131106 UOF131106 UYB131106 VHX131106 VRT131106 WBP131106 WLL131106 WVH131106 E196642 IV196642 SR196642 ACN196642 AMJ196642 AWF196642 BGB196642 BPX196642 BZT196642 CJP196642 CTL196642 DDH196642 DND196642 DWZ196642 EGV196642 EQR196642 FAN196642 FKJ196642 FUF196642 GEB196642 GNX196642 GXT196642 HHP196642 HRL196642 IBH196642 ILD196642 IUZ196642 JEV196642 JOR196642 JYN196642 KIJ196642 KSF196642 LCB196642 LLX196642 LVT196642 MFP196642 MPL196642 MZH196642 NJD196642 NSZ196642 OCV196642 OMR196642 OWN196642 PGJ196642 PQF196642 QAB196642 QJX196642 QTT196642 RDP196642 RNL196642 RXH196642 SHD196642 SQZ196642 TAV196642 TKR196642 TUN196642 UEJ196642 UOF196642 UYB196642 VHX196642 VRT196642 WBP196642 WLL196642 WVH196642 E262178 IV262178 SR262178 ACN262178 AMJ262178 AWF262178 BGB262178 BPX262178 BZT262178 CJP262178 CTL262178 DDH262178 DND262178 DWZ262178 EGV262178 EQR262178 FAN262178 FKJ262178 FUF262178 GEB262178 GNX262178 GXT262178 HHP262178 HRL262178 IBH262178 ILD262178 IUZ262178 JEV262178 JOR262178 JYN262178 KIJ262178 KSF262178 LCB262178 LLX262178 LVT262178 MFP262178 MPL262178 MZH262178 NJD262178 NSZ262178 OCV262178 OMR262178 OWN262178 PGJ262178 PQF262178 QAB262178 QJX262178 QTT262178 RDP262178 RNL262178 RXH262178 SHD262178 SQZ262178 TAV262178 TKR262178 TUN262178 UEJ262178 UOF262178 UYB262178 VHX262178 VRT262178 WBP262178 WLL262178 WVH262178 E327714 IV327714 SR327714 ACN327714 AMJ327714 AWF327714 BGB327714 BPX327714 BZT327714 CJP327714 CTL327714 DDH327714 DND327714 DWZ327714 EGV327714 EQR327714 FAN327714 FKJ327714 FUF327714 GEB327714 GNX327714 GXT327714 HHP327714 HRL327714 IBH327714 ILD327714 IUZ327714 JEV327714 JOR327714 JYN327714 KIJ327714 KSF327714 LCB327714 LLX327714 LVT327714 MFP327714 MPL327714 MZH327714 NJD327714 NSZ327714 OCV327714 OMR327714 OWN327714 PGJ327714 PQF327714 QAB327714 QJX327714 QTT327714 RDP327714 RNL327714 RXH327714 SHD327714 SQZ327714 TAV327714 TKR327714 TUN327714 UEJ327714 UOF327714 UYB327714 VHX327714 VRT327714 WBP327714 WLL327714 WVH327714 E393250 IV393250 SR393250 ACN393250 AMJ393250 AWF393250 BGB393250 BPX393250 BZT393250 CJP393250 CTL393250 DDH393250 DND393250 DWZ393250 EGV393250 EQR393250 FAN393250 FKJ393250 FUF393250 GEB393250 GNX393250 GXT393250 HHP393250 HRL393250 IBH393250 ILD393250 IUZ393250 JEV393250 JOR393250 JYN393250 KIJ393250 KSF393250 LCB393250 LLX393250 LVT393250 MFP393250 MPL393250 MZH393250 NJD393250 NSZ393250 OCV393250 OMR393250 OWN393250 PGJ393250 PQF393250 QAB393250 QJX393250 QTT393250 RDP393250 RNL393250 RXH393250 SHD393250 SQZ393250 TAV393250 TKR393250 TUN393250 UEJ393250 UOF393250 UYB393250 VHX393250 VRT393250 WBP393250 WLL393250 WVH393250 E458786 IV458786 SR458786 ACN458786 AMJ458786 AWF458786 BGB458786 BPX458786 BZT458786 CJP458786 CTL458786 DDH458786 DND458786 DWZ458786 EGV458786 EQR458786 FAN458786 FKJ458786 FUF458786 GEB458786 GNX458786 GXT458786 HHP458786 HRL458786 IBH458786 ILD458786 IUZ458786 JEV458786 JOR458786 JYN458786 KIJ458786 KSF458786 LCB458786 LLX458786 LVT458786 MFP458786 MPL458786 MZH458786 NJD458786 NSZ458786 OCV458786 OMR458786 OWN458786 PGJ458786 PQF458786 QAB458786 QJX458786 QTT458786 RDP458786 RNL458786 RXH458786 SHD458786 SQZ458786 TAV458786 TKR458786 TUN458786 UEJ458786 UOF458786 UYB458786 VHX458786 VRT458786 WBP458786 WLL458786 WVH458786 E524322 IV524322 SR524322 ACN524322 AMJ524322 AWF524322 BGB524322 BPX524322 BZT524322 CJP524322 CTL524322 DDH524322 DND524322 DWZ524322 EGV524322 EQR524322 FAN524322 FKJ524322 FUF524322 GEB524322 GNX524322 GXT524322 HHP524322 HRL524322 IBH524322 ILD524322 IUZ524322 JEV524322 JOR524322 JYN524322 KIJ524322 KSF524322 LCB524322 LLX524322 LVT524322 MFP524322 MPL524322 MZH524322 NJD524322 NSZ524322 OCV524322 OMR524322 OWN524322 PGJ524322 PQF524322 QAB524322 QJX524322 QTT524322 RDP524322 RNL524322 RXH524322 SHD524322 SQZ524322 TAV524322 TKR524322 TUN524322 UEJ524322 UOF524322 UYB524322 VHX524322 VRT524322 WBP524322 WLL524322 WVH524322 E589858 IV589858 SR589858 ACN589858 AMJ589858 AWF589858 BGB589858 BPX589858 BZT589858 CJP589858 CTL589858 DDH589858 DND589858 DWZ589858 EGV589858 EQR589858 FAN589858 FKJ589858 FUF589858 GEB589858 GNX589858 GXT589858 HHP589858 HRL589858 IBH589858 ILD589858 IUZ589858 JEV589858 JOR589858 JYN589858 KIJ589858 KSF589858 LCB589858 LLX589858 LVT589858 MFP589858 MPL589858 MZH589858 NJD589858 NSZ589858 OCV589858 OMR589858 OWN589858 PGJ589858 PQF589858 QAB589858 QJX589858 QTT589858 RDP589858 RNL589858 RXH589858 SHD589858 SQZ589858 TAV589858 TKR589858 TUN589858 UEJ589858 UOF589858 UYB589858 VHX589858 VRT589858 WBP589858 WLL589858 WVH589858 E655394 IV655394 SR655394 ACN655394 AMJ655394 AWF655394 BGB655394 BPX655394 BZT655394 CJP655394 CTL655394 DDH655394 DND655394 DWZ655394 EGV655394 EQR655394 FAN655394 FKJ655394 FUF655394 GEB655394 GNX655394 GXT655394 HHP655394 HRL655394 IBH655394 ILD655394 IUZ655394 JEV655394 JOR655394 JYN655394 KIJ655394 KSF655394 LCB655394 LLX655394 LVT655394 MFP655394 MPL655394 MZH655394 NJD655394 NSZ655394 OCV655394 OMR655394 OWN655394 PGJ655394 PQF655394 QAB655394 QJX655394 QTT655394 RDP655394 RNL655394 RXH655394 SHD655394 SQZ655394 TAV655394 TKR655394 TUN655394 UEJ655394 UOF655394 UYB655394 VHX655394 VRT655394 WBP655394 WLL655394 WVH655394 E720930 IV720930 SR720930 ACN720930 AMJ720930 AWF720930 BGB720930 BPX720930 BZT720930 CJP720930 CTL720930 DDH720930 DND720930 DWZ720930 EGV720930 EQR720930 FAN720930 FKJ720930 FUF720930 GEB720930 GNX720930 GXT720930 HHP720930 HRL720930 IBH720930 ILD720930 IUZ720930 JEV720930 JOR720930 JYN720930 KIJ720930 KSF720930 LCB720930 LLX720930 LVT720930 MFP720930 MPL720930 MZH720930 NJD720930 NSZ720930 OCV720930 OMR720930 OWN720930 PGJ720930 PQF720930 QAB720930 QJX720930 QTT720930 RDP720930 RNL720930 RXH720930 SHD720930 SQZ720930 TAV720930 TKR720930 TUN720930 UEJ720930 UOF720930 UYB720930 VHX720930 VRT720930 WBP720930 WLL720930 WVH720930 E786466 IV786466 SR786466 ACN786466 AMJ786466 AWF786466 BGB786466 BPX786466 BZT786466 CJP786466 CTL786466 DDH786466 DND786466 DWZ786466 EGV786466 EQR786466 FAN786466 FKJ786466 FUF786466 GEB786466 GNX786466 GXT786466 HHP786466 HRL786466 IBH786466 ILD786466 IUZ786466 JEV786466 JOR786466 JYN786466 KIJ786466 KSF786466 LCB786466 LLX786466 LVT786466 MFP786466 MPL786466 MZH786466 NJD786466 NSZ786466 OCV786466 OMR786466 OWN786466 PGJ786466 PQF786466 QAB786466 QJX786466 QTT786466 RDP786466 RNL786466 RXH786466 SHD786466 SQZ786466 TAV786466 TKR786466 TUN786466 UEJ786466 UOF786466 UYB786466 VHX786466 VRT786466 WBP786466 WLL786466 WVH786466 E852002 IV852002 SR852002 ACN852002 AMJ852002 AWF852002 BGB852002 BPX852002 BZT852002 CJP852002 CTL852002 DDH852002 DND852002 DWZ852002 EGV852002 EQR852002 FAN852002 FKJ852002 FUF852002 GEB852002 GNX852002 GXT852002 HHP852002 HRL852002 IBH852002 ILD852002 IUZ852002 JEV852002 JOR852002 JYN852002 KIJ852002 KSF852002 LCB852002 LLX852002 LVT852002 MFP852002 MPL852002 MZH852002 NJD852002 NSZ852002 OCV852002 OMR852002 OWN852002 PGJ852002 PQF852002 QAB852002 QJX852002 QTT852002 RDP852002 RNL852002 RXH852002 SHD852002 SQZ852002 TAV852002 TKR852002 TUN852002 UEJ852002 UOF852002 UYB852002 VHX852002 VRT852002 WBP852002 WLL852002 WVH852002 E917538 IV917538 SR917538 ACN917538 AMJ917538 AWF917538 BGB917538 BPX917538 BZT917538 CJP917538 CTL917538 DDH917538 DND917538 DWZ917538 EGV917538 EQR917538 FAN917538 FKJ917538 FUF917538 GEB917538 GNX917538 GXT917538 HHP917538 HRL917538 IBH917538 ILD917538 IUZ917538 JEV917538 JOR917538 JYN917538 KIJ917538 KSF917538 LCB917538 LLX917538 LVT917538 MFP917538 MPL917538 MZH917538 NJD917538 NSZ917538 OCV917538 OMR917538 OWN917538 PGJ917538 PQF917538 QAB917538 QJX917538 QTT917538 RDP917538 RNL917538 RXH917538 SHD917538 SQZ917538 TAV917538 TKR917538 TUN917538 UEJ917538 UOF917538 UYB917538 VHX917538 VRT917538 WBP917538 WLL917538 WVH917538 E983074 IV983074 SR983074 ACN983074 AMJ983074 AWF983074 BGB983074 BPX983074 BZT983074 CJP983074 CTL983074 DDH983074 DND983074 DWZ983074 EGV983074 EQR983074 FAN983074 FKJ983074 FUF983074 GEB983074 GNX983074 GXT983074 HHP983074 HRL983074 IBH983074 ILD983074 IUZ983074 JEV983074 JOR983074 JYN983074 KIJ983074 KSF983074 LCB983074 LLX983074 LVT983074 MFP983074 MPL983074 MZH983074 NJD983074 NSZ983074 OCV983074 OMR983074 OWN983074 PGJ983074 PQF983074 QAB983074 QJX983074 QTT983074 RDP983074 RNL983074 RXH983074 SHD983074 SQZ983074 TAV983074 TKR983074 TUN983074 UEJ983074 UOF983074 UYB983074 VHX983074 VRT983074 WBP983074 WLL983074 WVH983074 C34 IT34 SP34 ACL34 AMH34 AWD34 BFZ34 BPV34 BZR34 CJN34 CTJ34 DDF34 DNB34 DWX34 EGT34 EQP34 FAL34 FKH34 FUD34 GDZ34 GNV34 GXR34 HHN34 HRJ34 IBF34 ILB34 IUX34 JET34 JOP34 JYL34 KIH34 KSD34 LBZ34 LLV34 LVR34 MFN34 MPJ34 MZF34 NJB34 NSX34 OCT34 OMP34 OWL34 PGH34 PQD34 PZZ34 QJV34 QTR34 RDN34 RNJ34 RXF34 SHB34 SQX34 TAT34 TKP34 TUL34 UEH34 UOD34 UXZ34 VHV34 VRR34 WBN34 WLJ34 WVF34 C65570 IT65570 SP65570 ACL65570 AMH65570 AWD65570 BFZ65570 BPV65570 BZR65570 CJN65570 CTJ65570 DDF65570 DNB65570 DWX65570 EGT65570 EQP65570 FAL65570 FKH65570 FUD65570 GDZ65570 GNV65570 GXR65570 HHN65570 HRJ65570 IBF65570 ILB65570 IUX65570 JET65570 JOP65570 JYL65570 KIH65570 KSD65570 LBZ65570 LLV65570 LVR65570 MFN65570 MPJ65570 MZF65570 NJB65570 NSX65570 OCT65570 OMP65570 OWL65570 PGH65570 PQD65570 PZZ65570 QJV65570 QTR65570 RDN65570 RNJ65570 RXF65570 SHB65570 SQX65570 TAT65570 TKP65570 TUL65570 UEH65570 UOD65570 UXZ65570 VHV65570 VRR65570 WBN65570 WLJ65570 WVF65570 C131106 IT131106 SP131106 ACL131106 AMH131106 AWD131106 BFZ131106 BPV131106 BZR131106 CJN131106 CTJ131106 DDF131106 DNB131106 DWX131106 EGT131106 EQP131106 FAL131106 FKH131106 FUD131106 GDZ131106 GNV131106 GXR131106 HHN131106 HRJ131106 IBF131106 ILB131106 IUX131106 JET131106 JOP131106 JYL131106 KIH131106 KSD131106 LBZ131106 LLV131106 LVR131106 MFN131106 MPJ131106 MZF131106 NJB131106 NSX131106 OCT131106 OMP131106 OWL131106 PGH131106 PQD131106 PZZ131106 QJV131106 QTR131106 RDN131106 RNJ131106 RXF131106 SHB131106 SQX131106 TAT131106 TKP131106 TUL131106 UEH131106 UOD131106 UXZ131106 VHV131106 VRR131106 WBN131106 WLJ131106 WVF131106 C196642 IT196642 SP196642 ACL196642 AMH196642 AWD196642 BFZ196642 BPV196642 BZR196642 CJN196642 CTJ196642 DDF196642 DNB196642 DWX196642 EGT196642 EQP196642 FAL196642 FKH196642 FUD196642 GDZ196642 GNV196642 GXR196642 HHN196642 HRJ196642 IBF196642 ILB196642 IUX196642 JET196642 JOP196642 JYL196642 KIH196642 KSD196642 LBZ196642 LLV196642 LVR196642 MFN196642 MPJ196642 MZF196642 NJB196642 NSX196642 OCT196642 OMP196642 OWL196642 PGH196642 PQD196642 PZZ196642 QJV196642 QTR196642 RDN196642 RNJ196642 RXF196642 SHB196642 SQX196642 TAT196642 TKP196642 TUL196642 UEH196642 UOD196642 UXZ196642 VHV196642 VRR196642 WBN196642 WLJ196642 WVF196642 C262178 IT262178 SP262178 ACL262178 AMH262178 AWD262178 BFZ262178 BPV262178 BZR262178 CJN262178 CTJ262178 DDF262178 DNB262178 DWX262178 EGT262178 EQP262178 FAL262178 FKH262178 FUD262178 GDZ262178 GNV262178 GXR262178 HHN262178 HRJ262178 IBF262178 ILB262178 IUX262178 JET262178 JOP262178 JYL262178 KIH262178 KSD262178 LBZ262178 LLV262178 LVR262178 MFN262178 MPJ262178 MZF262178 NJB262178 NSX262178 OCT262178 OMP262178 OWL262178 PGH262178 PQD262178 PZZ262178 QJV262178 QTR262178 RDN262178 RNJ262178 RXF262178 SHB262178 SQX262178 TAT262178 TKP262178 TUL262178 UEH262178 UOD262178 UXZ262178 VHV262178 VRR262178 WBN262178 WLJ262178 WVF262178 C327714 IT327714 SP327714 ACL327714 AMH327714 AWD327714 BFZ327714 BPV327714 BZR327714 CJN327714 CTJ327714 DDF327714 DNB327714 DWX327714 EGT327714 EQP327714 FAL327714 FKH327714 FUD327714 GDZ327714 GNV327714 GXR327714 HHN327714 HRJ327714 IBF327714 ILB327714 IUX327714 JET327714 JOP327714 JYL327714 KIH327714 KSD327714 LBZ327714 LLV327714 LVR327714 MFN327714 MPJ327714 MZF327714 NJB327714 NSX327714 OCT327714 OMP327714 OWL327714 PGH327714 PQD327714 PZZ327714 QJV327714 QTR327714 RDN327714 RNJ327714 RXF327714 SHB327714 SQX327714 TAT327714 TKP327714 TUL327714 UEH327714 UOD327714 UXZ327714 VHV327714 VRR327714 WBN327714 WLJ327714 WVF327714 C393250 IT393250 SP393250 ACL393250 AMH393250 AWD393250 BFZ393250 BPV393250 BZR393250 CJN393250 CTJ393250 DDF393250 DNB393250 DWX393250 EGT393250 EQP393250 FAL393250 FKH393250 FUD393250 GDZ393250 GNV393250 GXR393250 HHN393250 HRJ393250 IBF393250 ILB393250 IUX393250 JET393250 JOP393250 JYL393250 KIH393250 KSD393250 LBZ393250 LLV393250 LVR393250 MFN393250 MPJ393250 MZF393250 NJB393250 NSX393250 OCT393250 OMP393250 OWL393250 PGH393250 PQD393250 PZZ393250 QJV393250 QTR393250 RDN393250 RNJ393250 RXF393250 SHB393250 SQX393250 TAT393250 TKP393250 TUL393250 UEH393250 UOD393250 UXZ393250 VHV393250 VRR393250 WBN393250 WLJ393250 WVF393250 C458786 IT458786 SP458786 ACL458786 AMH458786 AWD458786 BFZ458786 BPV458786 BZR458786 CJN458786 CTJ458786 DDF458786 DNB458786 DWX458786 EGT458786 EQP458786 FAL458786 FKH458786 FUD458786 GDZ458786 GNV458786 GXR458786 HHN458786 HRJ458786 IBF458786 ILB458786 IUX458786 JET458786 JOP458786 JYL458786 KIH458786 KSD458786 LBZ458786 LLV458786 LVR458786 MFN458786 MPJ458786 MZF458786 NJB458786 NSX458786 OCT458786 OMP458786 OWL458786 PGH458786 PQD458786 PZZ458786 QJV458786 QTR458786 RDN458786 RNJ458786 RXF458786 SHB458786 SQX458786 TAT458786 TKP458786 TUL458786 UEH458786 UOD458786 UXZ458786 VHV458786 VRR458786 WBN458786 WLJ458786 WVF458786 C524322 IT524322 SP524322 ACL524322 AMH524322 AWD524322 BFZ524322 BPV524322 BZR524322 CJN524322 CTJ524322 DDF524322 DNB524322 DWX524322 EGT524322 EQP524322 FAL524322 FKH524322 FUD524322 GDZ524322 GNV524322 GXR524322 HHN524322 HRJ524322 IBF524322 ILB524322 IUX524322 JET524322 JOP524322 JYL524322 KIH524322 KSD524322 LBZ524322 LLV524322 LVR524322 MFN524322 MPJ524322 MZF524322 NJB524322 NSX524322 OCT524322 OMP524322 OWL524322 PGH524322 PQD524322 PZZ524322 QJV524322 QTR524322 RDN524322 RNJ524322 RXF524322 SHB524322 SQX524322 TAT524322 TKP524322 TUL524322 UEH524322 UOD524322 UXZ524322 VHV524322 VRR524322 WBN524322 WLJ524322 WVF524322 C589858 IT589858 SP589858 ACL589858 AMH589858 AWD589858 BFZ589858 BPV589858 BZR589858 CJN589858 CTJ589858 DDF589858 DNB589858 DWX589858 EGT589858 EQP589858 FAL589858 FKH589858 FUD589858 GDZ589858 GNV589858 GXR589858 HHN589858 HRJ589858 IBF589858 ILB589858 IUX589858 JET589858 JOP589858 JYL589858 KIH589858 KSD589858 LBZ589858 LLV589858 LVR589858 MFN589858 MPJ589858 MZF589858 NJB589858 NSX589858 OCT589858 OMP589858 OWL589858 PGH589858 PQD589858 PZZ589858 QJV589858 QTR589858 RDN589858 RNJ589858 RXF589858 SHB589858 SQX589858 TAT589858 TKP589858 TUL589858 UEH589858 UOD589858 UXZ589858 VHV589858 VRR589858 WBN589858 WLJ589858 WVF589858 C655394 IT655394 SP655394 ACL655394 AMH655394 AWD655394 BFZ655394 BPV655394 BZR655394 CJN655394 CTJ655394 DDF655394 DNB655394 DWX655394 EGT655394 EQP655394 FAL655394 FKH655394 FUD655394 GDZ655394 GNV655394 GXR655394 HHN655394 HRJ655394 IBF655394 ILB655394 IUX655394 JET655394 JOP655394 JYL655394 KIH655394 KSD655394 LBZ655394 LLV655394 LVR655394 MFN655394 MPJ655394 MZF655394 NJB655394 NSX655394 OCT655394 OMP655394 OWL655394 PGH655394 PQD655394 PZZ655394 QJV655394 QTR655394 RDN655394 RNJ655394 RXF655394 SHB655394 SQX655394 TAT655394 TKP655394 TUL655394 UEH655394 UOD655394 UXZ655394 VHV655394 VRR655394 WBN655394 WLJ655394 WVF655394 C720930 IT720930 SP720930 ACL720930 AMH720930 AWD720930 BFZ720930 BPV720930 BZR720930 CJN720930 CTJ720930 DDF720930 DNB720930 DWX720930 EGT720930 EQP720930 FAL720930 FKH720930 FUD720930 GDZ720930 GNV720930 GXR720930 HHN720930 HRJ720930 IBF720930 ILB720930 IUX720930 JET720930 JOP720930 JYL720930 KIH720930 KSD720930 LBZ720930 LLV720930 LVR720930 MFN720930 MPJ720930 MZF720930 NJB720930 NSX720930 OCT720930 OMP720930 OWL720930 PGH720930 PQD720930 PZZ720930 QJV720930 QTR720930 RDN720930 RNJ720930 RXF720930 SHB720930 SQX720930 TAT720930 TKP720930 TUL720930 UEH720930 UOD720930 UXZ720930 VHV720930 VRR720930 WBN720930 WLJ720930 WVF720930 C786466 IT786466 SP786466 ACL786466 AMH786466 AWD786466 BFZ786466 BPV786466 BZR786466 CJN786466 CTJ786466 DDF786466 DNB786466 DWX786466 EGT786466 EQP786466 FAL786466 FKH786466 FUD786466 GDZ786466 GNV786466 GXR786466 HHN786466 HRJ786466 IBF786466 ILB786466 IUX786466 JET786466 JOP786466 JYL786466 KIH786466 KSD786466 LBZ786466 LLV786466 LVR786466 MFN786466 MPJ786466 MZF786466 NJB786466 NSX786466 OCT786466 OMP786466 OWL786466 PGH786466 PQD786466 PZZ786466 QJV786466 QTR786466 RDN786466 RNJ786466 RXF786466 SHB786466 SQX786466 TAT786466 TKP786466 TUL786466 UEH786466 UOD786466 UXZ786466 VHV786466 VRR786466 WBN786466 WLJ786466 WVF786466 C852002 IT852002 SP852002 ACL852002 AMH852002 AWD852002 BFZ852002 BPV852002 BZR852002 CJN852002 CTJ852002 DDF852002 DNB852002 DWX852002 EGT852002 EQP852002 FAL852002 FKH852002 FUD852002 GDZ852002 GNV852002 GXR852002 HHN852002 HRJ852002 IBF852002 ILB852002 IUX852002 JET852002 JOP852002 JYL852002 KIH852002 KSD852002 LBZ852002 LLV852002 LVR852002 MFN852002 MPJ852002 MZF852002 NJB852002 NSX852002 OCT852002 OMP852002 OWL852002 PGH852002 PQD852002 PZZ852002 QJV852002 QTR852002 RDN852002 RNJ852002 RXF852002 SHB852002 SQX852002 TAT852002 TKP852002 TUL852002 UEH852002 UOD852002 UXZ852002 VHV852002 VRR852002 WBN852002 WLJ852002 WVF852002 C917538 IT917538 SP917538 ACL917538 AMH917538 AWD917538 BFZ917538 BPV917538 BZR917538 CJN917538 CTJ917538 DDF917538 DNB917538 DWX917538 EGT917538 EQP917538 FAL917538 FKH917538 FUD917538 GDZ917538 GNV917538 GXR917538 HHN917538 HRJ917538 IBF917538 ILB917538 IUX917538 JET917538 JOP917538 JYL917538 KIH917538 KSD917538 LBZ917538 LLV917538 LVR917538 MFN917538 MPJ917538 MZF917538 NJB917538 NSX917538 OCT917538 OMP917538 OWL917538 PGH917538 PQD917538 PZZ917538 QJV917538 QTR917538 RDN917538 RNJ917538 RXF917538 SHB917538 SQX917538 TAT917538 TKP917538 TUL917538 UEH917538 UOD917538 UXZ917538 VHV917538 VRR917538 WBN917538 WLJ917538 WVF917538 C983074 IT983074 SP983074 ACL983074 AMH983074 AWD983074 BFZ983074 BPV983074 BZR983074 CJN983074 CTJ983074 DDF983074 DNB983074 DWX983074 EGT983074 EQP983074 FAL983074 FKH983074 FUD983074 GDZ983074 GNV983074 GXR983074 HHN983074 HRJ983074 IBF983074 ILB983074 IUX983074 JET983074 JOP983074 JYL983074 KIH983074 KSD983074 LBZ983074 LLV983074 LVR983074 MFN983074 MPJ983074 MZF983074 NJB983074 NSX983074 OCT983074 OMP983074 OWL983074 PGH983074 PQD983074 PZZ983074 QJV983074 QTR983074 RDN983074 RNJ983074 RXF983074 SHB983074 SQX983074 TAT983074 TKP983074 TUL983074 UEH983074 UOD983074 UXZ983074 VHV983074 VRR983074 WBN983074 WLJ983074 WVF983074" xr:uid="{E64EE9E3-45C3-C34B-913A-31347BFB119C}"/>
    <dataValidation allowBlank="1" showInputMessage="1" showErrorMessage="1" promptTitle="Formel" prompt="qv = kf * β * D * (As / Aent) * 60.000" sqref="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M65571 JI65571 TE65571 ADA65571 AMW65571 AWS65571 BGO65571 BQK65571 CAG65571 CKC65571 CTY65571 DDU65571 DNQ65571 DXM65571 EHI65571 ERE65571 FBA65571 FKW65571 FUS65571 GEO65571 GOK65571 GYG65571 HIC65571 HRY65571 IBU65571 ILQ65571 IVM65571 JFI65571 JPE65571 JZA65571 KIW65571 KSS65571 LCO65571 LMK65571 LWG65571 MGC65571 MPY65571 MZU65571 NJQ65571 NTM65571 ODI65571 ONE65571 OXA65571 PGW65571 PQS65571 QAO65571 QKK65571 QUG65571 REC65571 RNY65571 RXU65571 SHQ65571 SRM65571 TBI65571 TLE65571 TVA65571 UEW65571 UOS65571 UYO65571 VIK65571 VSG65571 WCC65571 WLY65571 WVU65571 M131107 JI131107 TE131107 ADA131107 AMW131107 AWS131107 BGO131107 BQK131107 CAG131107 CKC131107 CTY131107 DDU131107 DNQ131107 DXM131107 EHI131107 ERE131107 FBA131107 FKW131107 FUS131107 GEO131107 GOK131107 GYG131107 HIC131107 HRY131107 IBU131107 ILQ131107 IVM131107 JFI131107 JPE131107 JZA131107 KIW131107 KSS131107 LCO131107 LMK131107 LWG131107 MGC131107 MPY131107 MZU131107 NJQ131107 NTM131107 ODI131107 ONE131107 OXA131107 PGW131107 PQS131107 QAO131107 QKK131107 QUG131107 REC131107 RNY131107 RXU131107 SHQ131107 SRM131107 TBI131107 TLE131107 TVA131107 UEW131107 UOS131107 UYO131107 VIK131107 VSG131107 WCC131107 WLY131107 WVU131107 M196643 JI196643 TE196643 ADA196643 AMW196643 AWS196643 BGO196643 BQK196643 CAG196643 CKC196643 CTY196643 DDU196643 DNQ196643 DXM196643 EHI196643 ERE196643 FBA196643 FKW196643 FUS196643 GEO196643 GOK196643 GYG196643 HIC196643 HRY196643 IBU196643 ILQ196643 IVM196643 JFI196643 JPE196643 JZA196643 KIW196643 KSS196643 LCO196643 LMK196643 LWG196643 MGC196643 MPY196643 MZU196643 NJQ196643 NTM196643 ODI196643 ONE196643 OXA196643 PGW196643 PQS196643 QAO196643 QKK196643 QUG196643 REC196643 RNY196643 RXU196643 SHQ196643 SRM196643 TBI196643 TLE196643 TVA196643 UEW196643 UOS196643 UYO196643 VIK196643 VSG196643 WCC196643 WLY196643 WVU196643 M262179 JI262179 TE262179 ADA262179 AMW262179 AWS262179 BGO262179 BQK262179 CAG262179 CKC262179 CTY262179 DDU262179 DNQ262179 DXM262179 EHI262179 ERE262179 FBA262179 FKW262179 FUS262179 GEO262179 GOK262179 GYG262179 HIC262179 HRY262179 IBU262179 ILQ262179 IVM262179 JFI262179 JPE262179 JZA262179 KIW262179 KSS262179 LCO262179 LMK262179 LWG262179 MGC262179 MPY262179 MZU262179 NJQ262179 NTM262179 ODI262179 ONE262179 OXA262179 PGW262179 PQS262179 QAO262179 QKK262179 QUG262179 REC262179 RNY262179 RXU262179 SHQ262179 SRM262179 TBI262179 TLE262179 TVA262179 UEW262179 UOS262179 UYO262179 VIK262179 VSG262179 WCC262179 WLY262179 WVU262179 M327715 JI327715 TE327715 ADA327715 AMW327715 AWS327715 BGO327715 BQK327715 CAG327715 CKC327715 CTY327715 DDU327715 DNQ327715 DXM327715 EHI327715 ERE327715 FBA327715 FKW327715 FUS327715 GEO327715 GOK327715 GYG327715 HIC327715 HRY327715 IBU327715 ILQ327715 IVM327715 JFI327715 JPE327715 JZA327715 KIW327715 KSS327715 LCO327715 LMK327715 LWG327715 MGC327715 MPY327715 MZU327715 NJQ327715 NTM327715 ODI327715 ONE327715 OXA327715 PGW327715 PQS327715 QAO327715 QKK327715 QUG327715 REC327715 RNY327715 RXU327715 SHQ327715 SRM327715 TBI327715 TLE327715 TVA327715 UEW327715 UOS327715 UYO327715 VIK327715 VSG327715 WCC327715 WLY327715 WVU327715 M393251 JI393251 TE393251 ADA393251 AMW393251 AWS393251 BGO393251 BQK393251 CAG393251 CKC393251 CTY393251 DDU393251 DNQ393251 DXM393251 EHI393251 ERE393251 FBA393251 FKW393251 FUS393251 GEO393251 GOK393251 GYG393251 HIC393251 HRY393251 IBU393251 ILQ393251 IVM393251 JFI393251 JPE393251 JZA393251 KIW393251 KSS393251 LCO393251 LMK393251 LWG393251 MGC393251 MPY393251 MZU393251 NJQ393251 NTM393251 ODI393251 ONE393251 OXA393251 PGW393251 PQS393251 QAO393251 QKK393251 QUG393251 REC393251 RNY393251 RXU393251 SHQ393251 SRM393251 TBI393251 TLE393251 TVA393251 UEW393251 UOS393251 UYO393251 VIK393251 VSG393251 WCC393251 WLY393251 WVU393251 M458787 JI458787 TE458787 ADA458787 AMW458787 AWS458787 BGO458787 BQK458787 CAG458787 CKC458787 CTY458787 DDU458787 DNQ458787 DXM458787 EHI458787 ERE458787 FBA458787 FKW458787 FUS458787 GEO458787 GOK458787 GYG458787 HIC458787 HRY458787 IBU458787 ILQ458787 IVM458787 JFI458787 JPE458787 JZA458787 KIW458787 KSS458787 LCO458787 LMK458787 LWG458787 MGC458787 MPY458787 MZU458787 NJQ458787 NTM458787 ODI458787 ONE458787 OXA458787 PGW458787 PQS458787 QAO458787 QKK458787 QUG458787 REC458787 RNY458787 RXU458787 SHQ458787 SRM458787 TBI458787 TLE458787 TVA458787 UEW458787 UOS458787 UYO458787 VIK458787 VSG458787 WCC458787 WLY458787 WVU458787 M524323 JI524323 TE524323 ADA524323 AMW524323 AWS524323 BGO524323 BQK524323 CAG524323 CKC524323 CTY524323 DDU524323 DNQ524323 DXM524323 EHI524323 ERE524323 FBA524323 FKW524323 FUS524323 GEO524323 GOK524323 GYG524323 HIC524323 HRY524323 IBU524323 ILQ524323 IVM524323 JFI524323 JPE524323 JZA524323 KIW524323 KSS524323 LCO524323 LMK524323 LWG524323 MGC524323 MPY524323 MZU524323 NJQ524323 NTM524323 ODI524323 ONE524323 OXA524323 PGW524323 PQS524323 QAO524323 QKK524323 QUG524323 REC524323 RNY524323 RXU524323 SHQ524323 SRM524323 TBI524323 TLE524323 TVA524323 UEW524323 UOS524323 UYO524323 VIK524323 VSG524323 WCC524323 WLY524323 WVU524323 M589859 JI589859 TE589859 ADA589859 AMW589859 AWS589859 BGO589859 BQK589859 CAG589859 CKC589859 CTY589859 DDU589859 DNQ589859 DXM589859 EHI589859 ERE589859 FBA589859 FKW589859 FUS589859 GEO589859 GOK589859 GYG589859 HIC589859 HRY589859 IBU589859 ILQ589859 IVM589859 JFI589859 JPE589859 JZA589859 KIW589859 KSS589859 LCO589859 LMK589859 LWG589859 MGC589859 MPY589859 MZU589859 NJQ589859 NTM589859 ODI589859 ONE589859 OXA589859 PGW589859 PQS589859 QAO589859 QKK589859 QUG589859 REC589859 RNY589859 RXU589859 SHQ589859 SRM589859 TBI589859 TLE589859 TVA589859 UEW589859 UOS589859 UYO589859 VIK589859 VSG589859 WCC589859 WLY589859 WVU589859 M655395 JI655395 TE655395 ADA655395 AMW655395 AWS655395 BGO655395 BQK655395 CAG655395 CKC655395 CTY655395 DDU655395 DNQ655395 DXM655395 EHI655395 ERE655395 FBA655395 FKW655395 FUS655395 GEO655395 GOK655395 GYG655395 HIC655395 HRY655395 IBU655395 ILQ655395 IVM655395 JFI655395 JPE655395 JZA655395 KIW655395 KSS655395 LCO655395 LMK655395 LWG655395 MGC655395 MPY655395 MZU655395 NJQ655395 NTM655395 ODI655395 ONE655395 OXA655395 PGW655395 PQS655395 QAO655395 QKK655395 QUG655395 REC655395 RNY655395 RXU655395 SHQ655395 SRM655395 TBI655395 TLE655395 TVA655395 UEW655395 UOS655395 UYO655395 VIK655395 VSG655395 WCC655395 WLY655395 WVU655395 M720931 JI720931 TE720931 ADA720931 AMW720931 AWS720931 BGO720931 BQK720931 CAG720931 CKC720931 CTY720931 DDU720931 DNQ720931 DXM720931 EHI720931 ERE720931 FBA720931 FKW720931 FUS720931 GEO720931 GOK720931 GYG720931 HIC720931 HRY720931 IBU720931 ILQ720931 IVM720931 JFI720931 JPE720931 JZA720931 KIW720931 KSS720931 LCO720931 LMK720931 LWG720931 MGC720931 MPY720931 MZU720931 NJQ720931 NTM720931 ODI720931 ONE720931 OXA720931 PGW720931 PQS720931 QAO720931 QKK720931 QUG720931 REC720931 RNY720931 RXU720931 SHQ720931 SRM720931 TBI720931 TLE720931 TVA720931 UEW720931 UOS720931 UYO720931 VIK720931 VSG720931 WCC720931 WLY720931 WVU720931 M786467 JI786467 TE786467 ADA786467 AMW786467 AWS786467 BGO786467 BQK786467 CAG786467 CKC786467 CTY786467 DDU786467 DNQ786467 DXM786467 EHI786467 ERE786467 FBA786467 FKW786467 FUS786467 GEO786467 GOK786467 GYG786467 HIC786467 HRY786467 IBU786467 ILQ786467 IVM786467 JFI786467 JPE786467 JZA786467 KIW786467 KSS786467 LCO786467 LMK786467 LWG786467 MGC786467 MPY786467 MZU786467 NJQ786467 NTM786467 ODI786467 ONE786467 OXA786467 PGW786467 PQS786467 QAO786467 QKK786467 QUG786467 REC786467 RNY786467 RXU786467 SHQ786467 SRM786467 TBI786467 TLE786467 TVA786467 UEW786467 UOS786467 UYO786467 VIK786467 VSG786467 WCC786467 WLY786467 WVU786467 M852003 JI852003 TE852003 ADA852003 AMW852003 AWS852003 BGO852003 BQK852003 CAG852003 CKC852003 CTY852003 DDU852003 DNQ852003 DXM852003 EHI852003 ERE852003 FBA852003 FKW852003 FUS852003 GEO852003 GOK852003 GYG852003 HIC852003 HRY852003 IBU852003 ILQ852003 IVM852003 JFI852003 JPE852003 JZA852003 KIW852003 KSS852003 LCO852003 LMK852003 LWG852003 MGC852003 MPY852003 MZU852003 NJQ852003 NTM852003 ODI852003 ONE852003 OXA852003 PGW852003 PQS852003 QAO852003 QKK852003 QUG852003 REC852003 RNY852003 RXU852003 SHQ852003 SRM852003 TBI852003 TLE852003 TVA852003 UEW852003 UOS852003 UYO852003 VIK852003 VSG852003 WCC852003 WLY852003 WVU852003 M917539 JI917539 TE917539 ADA917539 AMW917539 AWS917539 BGO917539 BQK917539 CAG917539 CKC917539 CTY917539 DDU917539 DNQ917539 DXM917539 EHI917539 ERE917539 FBA917539 FKW917539 FUS917539 GEO917539 GOK917539 GYG917539 HIC917539 HRY917539 IBU917539 ILQ917539 IVM917539 JFI917539 JPE917539 JZA917539 KIW917539 KSS917539 LCO917539 LMK917539 LWG917539 MGC917539 MPY917539 MZU917539 NJQ917539 NTM917539 ODI917539 ONE917539 OXA917539 PGW917539 PQS917539 QAO917539 QKK917539 QUG917539 REC917539 RNY917539 RXU917539 SHQ917539 SRM917539 TBI917539 TLE917539 TVA917539 UEW917539 UOS917539 UYO917539 VIK917539 VSG917539 WCC917539 WLY917539 WVU917539 M983075 JI983075 TE983075 ADA983075 AMW983075 AWS983075 BGO983075 BQK983075 CAG983075 CKC983075 CTY983075 DDU983075 DNQ983075 DXM983075 EHI983075 ERE983075 FBA983075 FKW983075 FUS983075 GEO983075 GOK983075 GYG983075 HIC983075 HRY983075 IBU983075 ILQ983075 IVM983075 JFI983075 JPE983075 JZA983075 KIW983075 KSS983075 LCO983075 LMK983075 LWG983075 MGC983075 MPY983075 MZU983075 NJQ983075 NTM983075 ODI983075 ONE983075 OXA983075 PGW983075 PQS983075 QAO983075 QKK983075 QUG983075 REC983075 RNY983075 RXU983075 SHQ983075 SRM983075 TBI983075 TLE983075 TVA983075 UEW983075 UOS983075 UYO983075 VIK983075 VSG983075 WCC983075 WLY983075 WVU983075" xr:uid="{EA6BF2B2-95DC-8146-8B9C-CE553D43A358}"/>
    <dataValidation allowBlank="1" showInputMessage="1" showErrorMessage="1" promptTitle="Formel" prompt="Vs = (qs * Aent) / 1.000" sqref="D35 IU35 SQ35 ACM35 AMI35 AWE35 BGA35 BPW35 BZS35 CJO35 CTK35 DDG35 DNC35 DWY35 EGU35 EQQ35 FAM35 FKI35 FUE35 GEA35 GNW35 GXS35 HHO35 HRK35 IBG35 ILC35 IUY35 JEU35 JOQ35 JYM35 KII35 KSE35 LCA35 LLW35 LVS35 MFO35 MPK35 MZG35 NJC35 NSY35 OCU35 OMQ35 OWM35 PGI35 PQE35 QAA35 QJW35 QTS35 RDO35 RNK35 RXG35 SHC35 SQY35 TAU35 TKQ35 TUM35 UEI35 UOE35 UYA35 VHW35 VRS35 WBO35 WLK35 WVG35 D65571 IU65571 SQ65571 ACM65571 AMI65571 AWE65571 BGA65571 BPW65571 BZS65571 CJO65571 CTK65571 DDG65571 DNC65571 DWY65571 EGU65571 EQQ65571 FAM65571 FKI65571 FUE65571 GEA65571 GNW65571 GXS65571 HHO65571 HRK65571 IBG65571 ILC65571 IUY65571 JEU65571 JOQ65571 JYM65571 KII65571 KSE65571 LCA65571 LLW65571 LVS65571 MFO65571 MPK65571 MZG65571 NJC65571 NSY65571 OCU65571 OMQ65571 OWM65571 PGI65571 PQE65571 QAA65571 QJW65571 QTS65571 RDO65571 RNK65571 RXG65571 SHC65571 SQY65571 TAU65571 TKQ65571 TUM65571 UEI65571 UOE65571 UYA65571 VHW65571 VRS65571 WBO65571 WLK65571 WVG65571 D131107 IU131107 SQ131107 ACM131107 AMI131107 AWE131107 BGA131107 BPW131107 BZS131107 CJO131107 CTK131107 DDG131107 DNC131107 DWY131107 EGU131107 EQQ131107 FAM131107 FKI131107 FUE131107 GEA131107 GNW131107 GXS131107 HHO131107 HRK131107 IBG131107 ILC131107 IUY131107 JEU131107 JOQ131107 JYM131107 KII131107 KSE131107 LCA131107 LLW131107 LVS131107 MFO131107 MPK131107 MZG131107 NJC131107 NSY131107 OCU131107 OMQ131107 OWM131107 PGI131107 PQE131107 QAA131107 QJW131107 QTS131107 RDO131107 RNK131107 RXG131107 SHC131107 SQY131107 TAU131107 TKQ131107 TUM131107 UEI131107 UOE131107 UYA131107 VHW131107 VRS131107 WBO131107 WLK131107 WVG131107 D196643 IU196643 SQ196643 ACM196643 AMI196643 AWE196643 BGA196643 BPW196643 BZS196643 CJO196643 CTK196643 DDG196643 DNC196643 DWY196643 EGU196643 EQQ196643 FAM196643 FKI196643 FUE196643 GEA196643 GNW196643 GXS196643 HHO196643 HRK196643 IBG196643 ILC196643 IUY196643 JEU196643 JOQ196643 JYM196643 KII196643 KSE196643 LCA196643 LLW196643 LVS196643 MFO196643 MPK196643 MZG196643 NJC196643 NSY196643 OCU196643 OMQ196643 OWM196643 PGI196643 PQE196643 QAA196643 QJW196643 QTS196643 RDO196643 RNK196643 RXG196643 SHC196643 SQY196643 TAU196643 TKQ196643 TUM196643 UEI196643 UOE196643 UYA196643 VHW196643 VRS196643 WBO196643 WLK196643 WVG196643 D262179 IU262179 SQ262179 ACM262179 AMI262179 AWE262179 BGA262179 BPW262179 BZS262179 CJO262179 CTK262179 DDG262179 DNC262179 DWY262179 EGU262179 EQQ262179 FAM262179 FKI262179 FUE262179 GEA262179 GNW262179 GXS262179 HHO262179 HRK262179 IBG262179 ILC262179 IUY262179 JEU262179 JOQ262179 JYM262179 KII262179 KSE262179 LCA262179 LLW262179 LVS262179 MFO262179 MPK262179 MZG262179 NJC262179 NSY262179 OCU262179 OMQ262179 OWM262179 PGI262179 PQE262179 QAA262179 QJW262179 QTS262179 RDO262179 RNK262179 RXG262179 SHC262179 SQY262179 TAU262179 TKQ262179 TUM262179 UEI262179 UOE262179 UYA262179 VHW262179 VRS262179 WBO262179 WLK262179 WVG262179 D327715 IU327715 SQ327715 ACM327715 AMI327715 AWE327715 BGA327715 BPW327715 BZS327715 CJO327715 CTK327715 DDG327715 DNC327715 DWY327715 EGU327715 EQQ327715 FAM327715 FKI327715 FUE327715 GEA327715 GNW327715 GXS327715 HHO327715 HRK327715 IBG327715 ILC327715 IUY327715 JEU327715 JOQ327715 JYM327715 KII327715 KSE327715 LCA327715 LLW327715 LVS327715 MFO327715 MPK327715 MZG327715 NJC327715 NSY327715 OCU327715 OMQ327715 OWM327715 PGI327715 PQE327715 QAA327715 QJW327715 QTS327715 RDO327715 RNK327715 RXG327715 SHC327715 SQY327715 TAU327715 TKQ327715 TUM327715 UEI327715 UOE327715 UYA327715 VHW327715 VRS327715 WBO327715 WLK327715 WVG327715 D393251 IU393251 SQ393251 ACM393251 AMI393251 AWE393251 BGA393251 BPW393251 BZS393251 CJO393251 CTK393251 DDG393251 DNC393251 DWY393251 EGU393251 EQQ393251 FAM393251 FKI393251 FUE393251 GEA393251 GNW393251 GXS393251 HHO393251 HRK393251 IBG393251 ILC393251 IUY393251 JEU393251 JOQ393251 JYM393251 KII393251 KSE393251 LCA393251 LLW393251 LVS393251 MFO393251 MPK393251 MZG393251 NJC393251 NSY393251 OCU393251 OMQ393251 OWM393251 PGI393251 PQE393251 QAA393251 QJW393251 QTS393251 RDO393251 RNK393251 RXG393251 SHC393251 SQY393251 TAU393251 TKQ393251 TUM393251 UEI393251 UOE393251 UYA393251 VHW393251 VRS393251 WBO393251 WLK393251 WVG393251 D458787 IU458787 SQ458787 ACM458787 AMI458787 AWE458787 BGA458787 BPW458787 BZS458787 CJO458787 CTK458787 DDG458787 DNC458787 DWY458787 EGU458787 EQQ458787 FAM458787 FKI458787 FUE458787 GEA458787 GNW458787 GXS458787 HHO458787 HRK458787 IBG458787 ILC458787 IUY458787 JEU458787 JOQ458787 JYM458787 KII458787 KSE458787 LCA458787 LLW458787 LVS458787 MFO458787 MPK458787 MZG458787 NJC458787 NSY458787 OCU458787 OMQ458787 OWM458787 PGI458787 PQE458787 QAA458787 QJW458787 QTS458787 RDO458787 RNK458787 RXG458787 SHC458787 SQY458787 TAU458787 TKQ458787 TUM458787 UEI458787 UOE458787 UYA458787 VHW458787 VRS458787 WBO458787 WLK458787 WVG458787 D524323 IU524323 SQ524323 ACM524323 AMI524323 AWE524323 BGA524323 BPW524323 BZS524323 CJO524323 CTK524323 DDG524323 DNC524323 DWY524323 EGU524323 EQQ524323 FAM524323 FKI524323 FUE524323 GEA524323 GNW524323 GXS524323 HHO524323 HRK524323 IBG524323 ILC524323 IUY524323 JEU524323 JOQ524323 JYM524323 KII524323 KSE524323 LCA524323 LLW524323 LVS524323 MFO524323 MPK524323 MZG524323 NJC524323 NSY524323 OCU524323 OMQ524323 OWM524323 PGI524323 PQE524323 QAA524323 QJW524323 QTS524323 RDO524323 RNK524323 RXG524323 SHC524323 SQY524323 TAU524323 TKQ524323 TUM524323 UEI524323 UOE524323 UYA524323 VHW524323 VRS524323 WBO524323 WLK524323 WVG524323 D589859 IU589859 SQ589859 ACM589859 AMI589859 AWE589859 BGA589859 BPW589859 BZS589859 CJO589859 CTK589859 DDG589859 DNC589859 DWY589859 EGU589859 EQQ589859 FAM589859 FKI589859 FUE589859 GEA589859 GNW589859 GXS589859 HHO589859 HRK589859 IBG589859 ILC589859 IUY589859 JEU589859 JOQ589859 JYM589859 KII589859 KSE589859 LCA589859 LLW589859 LVS589859 MFO589859 MPK589859 MZG589859 NJC589859 NSY589859 OCU589859 OMQ589859 OWM589859 PGI589859 PQE589859 QAA589859 QJW589859 QTS589859 RDO589859 RNK589859 RXG589859 SHC589859 SQY589859 TAU589859 TKQ589859 TUM589859 UEI589859 UOE589859 UYA589859 VHW589859 VRS589859 WBO589859 WLK589859 WVG589859 D655395 IU655395 SQ655395 ACM655395 AMI655395 AWE655395 BGA655395 BPW655395 BZS655395 CJO655395 CTK655395 DDG655395 DNC655395 DWY655395 EGU655395 EQQ655395 FAM655395 FKI655395 FUE655395 GEA655395 GNW655395 GXS655395 HHO655395 HRK655395 IBG655395 ILC655395 IUY655395 JEU655395 JOQ655395 JYM655395 KII655395 KSE655395 LCA655395 LLW655395 LVS655395 MFO655395 MPK655395 MZG655395 NJC655395 NSY655395 OCU655395 OMQ655395 OWM655395 PGI655395 PQE655395 QAA655395 QJW655395 QTS655395 RDO655395 RNK655395 RXG655395 SHC655395 SQY655395 TAU655395 TKQ655395 TUM655395 UEI655395 UOE655395 UYA655395 VHW655395 VRS655395 WBO655395 WLK655395 WVG655395 D720931 IU720931 SQ720931 ACM720931 AMI720931 AWE720931 BGA720931 BPW720931 BZS720931 CJO720931 CTK720931 DDG720931 DNC720931 DWY720931 EGU720931 EQQ720931 FAM720931 FKI720931 FUE720931 GEA720931 GNW720931 GXS720931 HHO720931 HRK720931 IBG720931 ILC720931 IUY720931 JEU720931 JOQ720931 JYM720931 KII720931 KSE720931 LCA720931 LLW720931 LVS720931 MFO720931 MPK720931 MZG720931 NJC720931 NSY720931 OCU720931 OMQ720931 OWM720931 PGI720931 PQE720931 QAA720931 QJW720931 QTS720931 RDO720931 RNK720931 RXG720931 SHC720931 SQY720931 TAU720931 TKQ720931 TUM720931 UEI720931 UOE720931 UYA720931 VHW720931 VRS720931 WBO720931 WLK720931 WVG720931 D786467 IU786467 SQ786467 ACM786467 AMI786467 AWE786467 BGA786467 BPW786467 BZS786467 CJO786467 CTK786467 DDG786467 DNC786467 DWY786467 EGU786467 EQQ786467 FAM786467 FKI786467 FUE786467 GEA786467 GNW786467 GXS786467 HHO786467 HRK786467 IBG786467 ILC786467 IUY786467 JEU786467 JOQ786467 JYM786467 KII786467 KSE786467 LCA786467 LLW786467 LVS786467 MFO786467 MPK786467 MZG786467 NJC786467 NSY786467 OCU786467 OMQ786467 OWM786467 PGI786467 PQE786467 QAA786467 QJW786467 QTS786467 RDO786467 RNK786467 RXG786467 SHC786467 SQY786467 TAU786467 TKQ786467 TUM786467 UEI786467 UOE786467 UYA786467 VHW786467 VRS786467 WBO786467 WLK786467 WVG786467 D852003 IU852003 SQ852003 ACM852003 AMI852003 AWE852003 BGA852003 BPW852003 BZS852003 CJO852003 CTK852003 DDG852003 DNC852003 DWY852003 EGU852003 EQQ852003 FAM852003 FKI852003 FUE852003 GEA852003 GNW852003 GXS852003 HHO852003 HRK852003 IBG852003 ILC852003 IUY852003 JEU852003 JOQ852003 JYM852003 KII852003 KSE852003 LCA852003 LLW852003 LVS852003 MFO852003 MPK852003 MZG852003 NJC852003 NSY852003 OCU852003 OMQ852003 OWM852003 PGI852003 PQE852003 QAA852003 QJW852003 QTS852003 RDO852003 RNK852003 RXG852003 SHC852003 SQY852003 TAU852003 TKQ852003 TUM852003 UEI852003 UOE852003 UYA852003 VHW852003 VRS852003 WBO852003 WLK852003 WVG852003 D917539 IU917539 SQ917539 ACM917539 AMI917539 AWE917539 BGA917539 BPW917539 BZS917539 CJO917539 CTK917539 DDG917539 DNC917539 DWY917539 EGU917539 EQQ917539 FAM917539 FKI917539 FUE917539 GEA917539 GNW917539 GXS917539 HHO917539 HRK917539 IBG917539 ILC917539 IUY917539 JEU917539 JOQ917539 JYM917539 KII917539 KSE917539 LCA917539 LLW917539 LVS917539 MFO917539 MPK917539 MZG917539 NJC917539 NSY917539 OCU917539 OMQ917539 OWM917539 PGI917539 PQE917539 QAA917539 QJW917539 QTS917539 RDO917539 RNK917539 RXG917539 SHC917539 SQY917539 TAU917539 TKQ917539 TUM917539 UEI917539 UOE917539 UYA917539 VHW917539 VRS917539 WBO917539 WLK917539 WVG917539 D983075 IU983075 SQ983075 ACM983075 AMI983075 AWE983075 BGA983075 BPW983075 BZS983075 CJO983075 CTK983075 DDG983075 DNC983075 DWY983075 EGU983075 EQQ983075 FAM983075 FKI983075 FUE983075 GEA983075 GNW983075 GXS983075 HHO983075 HRK983075 IBG983075 ILC983075 IUY983075 JEU983075 JOQ983075 JYM983075 KII983075 KSE983075 LCA983075 LLW983075 LVS983075 MFO983075 MPK983075 MZG983075 NJC983075 NSY983075 OCU983075 OMQ983075 OWM983075 PGI983075 PQE983075 QAA983075 QJW983075 QTS983075 RDO983075 RNK983075 RXG983075 SHC983075 SQY983075 TAU983075 TKQ983075 TUM983075 UEI983075 UOE983075 UYA983075 VHW983075 VRS983075 WBO983075 WLK983075 WVG983075 F35 IW35 SS35 ACO35 AMK35 AWG35 BGC35 BPY35 BZU35 CJQ35 CTM35 DDI35 DNE35 DXA35 EGW35 EQS35 FAO35 FKK35 FUG35 GEC35 GNY35 GXU35 HHQ35 HRM35 IBI35 ILE35 IVA35 JEW35 JOS35 JYO35 KIK35 KSG35 LCC35 LLY35 LVU35 MFQ35 MPM35 MZI35 NJE35 NTA35 OCW35 OMS35 OWO35 PGK35 PQG35 QAC35 QJY35 QTU35 RDQ35 RNM35 RXI35 SHE35 SRA35 TAW35 TKS35 TUO35 UEK35 UOG35 UYC35 VHY35 VRU35 WBQ35 WLM35 WVI35 F65571 IW65571 SS65571 ACO65571 AMK65571 AWG65571 BGC65571 BPY65571 BZU65571 CJQ65571 CTM65571 DDI65571 DNE65571 DXA65571 EGW65571 EQS65571 FAO65571 FKK65571 FUG65571 GEC65571 GNY65571 GXU65571 HHQ65571 HRM65571 IBI65571 ILE65571 IVA65571 JEW65571 JOS65571 JYO65571 KIK65571 KSG65571 LCC65571 LLY65571 LVU65571 MFQ65571 MPM65571 MZI65571 NJE65571 NTA65571 OCW65571 OMS65571 OWO65571 PGK65571 PQG65571 QAC65571 QJY65571 QTU65571 RDQ65571 RNM65571 RXI65571 SHE65571 SRA65571 TAW65571 TKS65571 TUO65571 UEK65571 UOG65571 UYC65571 VHY65571 VRU65571 WBQ65571 WLM65571 WVI65571 F131107 IW131107 SS131107 ACO131107 AMK131107 AWG131107 BGC131107 BPY131107 BZU131107 CJQ131107 CTM131107 DDI131107 DNE131107 DXA131107 EGW131107 EQS131107 FAO131107 FKK131107 FUG131107 GEC131107 GNY131107 GXU131107 HHQ131107 HRM131107 IBI131107 ILE131107 IVA131107 JEW131107 JOS131107 JYO131107 KIK131107 KSG131107 LCC131107 LLY131107 LVU131107 MFQ131107 MPM131107 MZI131107 NJE131107 NTA131107 OCW131107 OMS131107 OWO131107 PGK131107 PQG131107 QAC131107 QJY131107 QTU131107 RDQ131107 RNM131107 RXI131107 SHE131107 SRA131107 TAW131107 TKS131107 TUO131107 UEK131107 UOG131107 UYC131107 VHY131107 VRU131107 WBQ131107 WLM131107 WVI131107 F196643 IW196643 SS196643 ACO196643 AMK196643 AWG196643 BGC196643 BPY196643 BZU196643 CJQ196643 CTM196643 DDI196643 DNE196643 DXA196643 EGW196643 EQS196643 FAO196643 FKK196643 FUG196643 GEC196643 GNY196643 GXU196643 HHQ196643 HRM196643 IBI196643 ILE196643 IVA196643 JEW196643 JOS196643 JYO196643 KIK196643 KSG196643 LCC196643 LLY196643 LVU196643 MFQ196643 MPM196643 MZI196643 NJE196643 NTA196643 OCW196643 OMS196643 OWO196643 PGK196643 PQG196643 QAC196643 QJY196643 QTU196643 RDQ196643 RNM196643 RXI196643 SHE196643 SRA196643 TAW196643 TKS196643 TUO196643 UEK196643 UOG196643 UYC196643 VHY196643 VRU196643 WBQ196643 WLM196643 WVI196643 F262179 IW262179 SS262179 ACO262179 AMK262179 AWG262179 BGC262179 BPY262179 BZU262179 CJQ262179 CTM262179 DDI262179 DNE262179 DXA262179 EGW262179 EQS262179 FAO262179 FKK262179 FUG262179 GEC262179 GNY262179 GXU262179 HHQ262179 HRM262179 IBI262179 ILE262179 IVA262179 JEW262179 JOS262179 JYO262179 KIK262179 KSG262179 LCC262179 LLY262179 LVU262179 MFQ262179 MPM262179 MZI262179 NJE262179 NTA262179 OCW262179 OMS262179 OWO262179 PGK262179 PQG262179 QAC262179 QJY262179 QTU262179 RDQ262179 RNM262179 RXI262179 SHE262179 SRA262179 TAW262179 TKS262179 TUO262179 UEK262179 UOG262179 UYC262179 VHY262179 VRU262179 WBQ262179 WLM262179 WVI262179 F327715 IW327715 SS327715 ACO327715 AMK327715 AWG327715 BGC327715 BPY327715 BZU327715 CJQ327715 CTM327715 DDI327715 DNE327715 DXA327715 EGW327715 EQS327715 FAO327715 FKK327715 FUG327715 GEC327715 GNY327715 GXU327715 HHQ327715 HRM327715 IBI327715 ILE327715 IVA327715 JEW327715 JOS327715 JYO327715 KIK327715 KSG327715 LCC327715 LLY327715 LVU327715 MFQ327715 MPM327715 MZI327715 NJE327715 NTA327715 OCW327715 OMS327715 OWO327715 PGK327715 PQG327715 QAC327715 QJY327715 QTU327715 RDQ327715 RNM327715 RXI327715 SHE327715 SRA327715 TAW327715 TKS327715 TUO327715 UEK327715 UOG327715 UYC327715 VHY327715 VRU327715 WBQ327715 WLM327715 WVI327715 F393251 IW393251 SS393251 ACO393251 AMK393251 AWG393251 BGC393251 BPY393251 BZU393251 CJQ393251 CTM393251 DDI393251 DNE393251 DXA393251 EGW393251 EQS393251 FAO393251 FKK393251 FUG393251 GEC393251 GNY393251 GXU393251 HHQ393251 HRM393251 IBI393251 ILE393251 IVA393251 JEW393251 JOS393251 JYO393251 KIK393251 KSG393251 LCC393251 LLY393251 LVU393251 MFQ393251 MPM393251 MZI393251 NJE393251 NTA393251 OCW393251 OMS393251 OWO393251 PGK393251 PQG393251 QAC393251 QJY393251 QTU393251 RDQ393251 RNM393251 RXI393251 SHE393251 SRA393251 TAW393251 TKS393251 TUO393251 UEK393251 UOG393251 UYC393251 VHY393251 VRU393251 WBQ393251 WLM393251 WVI393251 F458787 IW458787 SS458787 ACO458787 AMK458787 AWG458787 BGC458787 BPY458787 BZU458787 CJQ458787 CTM458787 DDI458787 DNE458787 DXA458787 EGW458787 EQS458787 FAO458787 FKK458787 FUG458787 GEC458787 GNY458787 GXU458787 HHQ458787 HRM458787 IBI458787 ILE458787 IVA458787 JEW458787 JOS458787 JYO458787 KIK458787 KSG458787 LCC458787 LLY458787 LVU458787 MFQ458787 MPM458787 MZI458787 NJE458787 NTA458787 OCW458787 OMS458787 OWO458787 PGK458787 PQG458787 QAC458787 QJY458787 QTU458787 RDQ458787 RNM458787 RXI458787 SHE458787 SRA458787 TAW458787 TKS458787 TUO458787 UEK458787 UOG458787 UYC458787 VHY458787 VRU458787 WBQ458787 WLM458787 WVI458787 F524323 IW524323 SS524323 ACO524323 AMK524323 AWG524323 BGC524323 BPY524323 BZU524323 CJQ524323 CTM524323 DDI524323 DNE524323 DXA524323 EGW524323 EQS524323 FAO524323 FKK524323 FUG524323 GEC524323 GNY524323 GXU524323 HHQ524323 HRM524323 IBI524323 ILE524323 IVA524323 JEW524323 JOS524323 JYO524323 KIK524323 KSG524323 LCC524323 LLY524323 LVU524323 MFQ524323 MPM524323 MZI524323 NJE524323 NTA524323 OCW524323 OMS524323 OWO524323 PGK524323 PQG524323 QAC524323 QJY524323 QTU524323 RDQ524323 RNM524323 RXI524323 SHE524323 SRA524323 TAW524323 TKS524323 TUO524323 UEK524323 UOG524323 UYC524323 VHY524323 VRU524323 WBQ524323 WLM524323 WVI524323 F589859 IW589859 SS589859 ACO589859 AMK589859 AWG589859 BGC589859 BPY589859 BZU589859 CJQ589859 CTM589859 DDI589859 DNE589859 DXA589859 EGW589859 EQS589859 FAO589859 FKK589859 FUG589859 GEC589859 GNY589859 GXU589859 HHQ589859 HRM589859 IBI589859 ILE589859 IVA589859 JEW589859 JOS589859 JYO589859 KIK589859 KSG589859 LCC589859 LLY589859 LVU589859 MFQ589859 MPM589859 MZI589859 NJE589859 NTA589859 OCW589859 OMS589859 OWO589859 PGK589859 PQG589859 QAC589859 QJY589859 QTU589859 RDQ589859 RNM589859 RXI589859 SHE589859 SRA589859 TAW589859 TKS589859 TUO589859 UEK589859 UOG589859 UYC589859 VHY589859 VRU589859 WBQ589859 WLM589859 WVI589859 F655395 IW655395 SS655395 ACO655395 AMK655395 AWG655395 BGC655395 BPY655395 BZU655395 CJQ655395 CTM655395 DDI655395 DNE655395 DXA655395 EGW655395 EQS655395 FAO655395 FKK655395 FUG655395 GEC655395 GNY655395 GXU655395 HHQ655395 HRM655395 IBI655395 ILE655395 IVA655395 JEW655395 JOS655395 JYO655395 KIK655395 KSG655395 LCC655395 LLY655395 LVU655395 MFQ655395 MPM655395 MZI655395 NJE655395 NTA655395 OCW655395 OMS655395 OWO655395 PGK655395 PQG655395 QAC655395 QJY655395 QTU655395 RDQ655395 RNM655395 RXI655395 SHE655395 SRA655395 TAW655395 TKS655395 TUO655395 UEK655395 UOG655395 UYC655395 VHY655395 VRU655395 WBQ655395 WLM655395 WVI655395 F720931 IW720931 SS720931 ACO720931 AMK720931 AWG720931 BGC720931 BPY720931 BZU720931 CJQ720931 CTM720931 DDI720931 DNE720931 DXA720931 EGW720931 EQS720931 FAO720931 FKK720931 FUG720931 GEC720931 GNY720931 GXU720931 HHQ720931 HRM720931 IBI720931 ILE720931 IVA720931 JEW720931 JOS720931 JYO720931 KIK720931 KSG720931 LCC720931 LLY720931 LVU720931 MFQ720931 MPM720931 MZI720931 NJE720931 NTA720931 OCW720931 OMS720931 OWO720931 PGK720931 PQG720931 QAC720931 QJY720931 QTU720931 RDQ720931 RNM720931 RXI720931 SHE720931 SRA720931 TAW720931 TKS720931 TUO720931 UEK720931 UOG720931 UYC720931 VHY720931 VRU720931 WBQ720931 WLM720931 WVI720931 F786467 IW786467 SS786467 ACO786467 AMK786467 AWG786467 BGC786467 BPY786467 BZU786467 CJQ786467 CTM786467 DDI786467 DNE786467 DXA786467 EGW786467 EQS786467 FAO786467 FKK786467 FUG786467 GEC786467 GNY786467 GXU786467 HHQ786467 HRM786467 IBI786467 ILE786467 IVA786467 JEW786467 JOS786467 JYO786467 KIK786467 KSG786467 LCC786467 LLY786467 LVU786467 MFQ786467 MPM786467 MZI786467 NJE786467 NTA786467 OCW786467 OMS786467 OWO786467 PGK786467 PQG786467 QAC786467 QJY786467 QTU786467 RDQ786467 RNM786467 RXI786467 SHE786467 SRA786467 TAW786467 TKS786467 TUO786467 UEK786467 UOG786467 UYC786467 VHY786467 VRU786467 WBQ786467 WLM786467 WVI786467 F852003 IW852003 SS852003 ACO852003 AMK852003 AWG852003 BGC852003 BPY852003 BZU852003 CJQ852003 CTM852003 DDI852003 DNE852003 DXA852003 EGW852003 EQS852003 FAO852003 FKK852003 FUG852003 GEC852003 GNY852003 GXU852003 HHQ852003 HRM852003 IBI852003 ILE852003 IVA852003 JEW852003 JOS852003 JYO852003 KIK852003 KSG852003 LCC852003 LLY852003 LVU852003 MFQ852003 MPM852003 MZI852003 NJE852003 NTA852003 OCW852003 OMS852003 OWO852003 PGK852003 PQG852003 QAC852003 QJY852003 QTU852003 RDQ852003 RNM852003 RXI852003 SHE852003 SRA852003 TAW852003 TKS852003 TUO852003 UEK852003 UOG852003 UYC852003 VHY852003 VRU852003 WBQ852003 WLM852003 WVI852003 F917539 IW917539 SS917539 ACO917539 AMK917539 AWG917539 BGC917539 BPY917539 BZU917539 CJQ917539 CTM917539 DDI917539 DNE917539 DXA917539 EGW917539 EQS917539 FAO917539 FKK917539 FUG917539 GEC917539 GNY917539 GXU917539 HHQ917539 HRM917539 IBI917539 ILE917539 IVA917539 JEW917539 JOS917539 JYO917539 KIK917539 KSG917539 LCC917539 LLY917539 LVU917539 MFQ917539 MPM917539 MZI917539 NJE917539 NTA917539 OCW917539 OMS917539 OWO917539 PGK917539 PQG917539 QAC917539 QJY917539 QTU917539 RDQ917539 RNM917539 RXI917539 SHE917539 SRA917539 TAW917539 TKS917539 TUO917539 UEK917539 UOG917539 UYC917539 VHY917539 VRU917539 WBQ917539 WLM917539 WVI917539 F983075 IW983075 SS983075 ACO983075 AMK983075 AWG983075 BGC983075 BPY983075 BZU983075 CJQ983075 CTM983075 DDI983075 DNE983075 DXA983075 EGW983075 EQS983075 FAO983075 FKK983075 FUG983075 GEC983075 GNY983075 GXU983075 HHQ983075 HRM983075 IBI983075 ILE983075 IVA983075 JEW983075 JOS983075 JYO983075 KIK983075 KSG983075 LCC983075 LLY983075 LVU983075 MFQ983075 MPM983075 MZI983075 NJE983075 NTA983075 OCW983075 OMS983075 OWO983075 PGK983075 PQG983075 QAC983075 QJY983075 QTU983075 RDQ983075 RNM983075 RXI983075 SHE983075 SRA983075 TAW983075 TKS983075 TUO983075 UEK983075 UOG983075 UYC983075 VHY983075 VRU983075 WBQ983075 WLM983075 WVI983075 H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H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H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H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H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H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H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H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H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H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H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H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H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H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H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H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xr:uid="{9BCD06CD-D13F-1247-BDB2-8841D26B2E53}"/>
    <dataValidation allowBlank="1" showErrorMessage="1" promptTitle="Formel" prompt="As*kf*1000" sqref="C64 IT64 SP64 ACL64 AMH64 AWD64 BFZ64 BPV64 BZR64 CJN64 CTJ64 DDF64 DNB64 DWX64 EGT64 EQP64 FAL64 FKH64 FUD64 GDZ64 GNV64 GXR64 HHN64 HRJ64 IBF64 ILB64 IUX64 JET64 JOP64 JYL64 KIH64 KSD64 LBZ64 LLV64 LVR64 MFN64 MPJ64 MZF64 NJB64 NSX64 OCT64 OMP64 OWL64 PGH64 PQD64 PZZ64 QJV64 QTR64 RDN64 RNJ64 RXF64 SHB64 SQX64 TAT64 TKP64 TUL64 UEH64 UOD64 UXZ64 VHV64 VRR64 WBN64 WLJ64 WVF64 C65600 IT65600 SP65600 ACL65600 AMH65600 AWD65600 BFZ65600 BPV65600 BZR65600 CJN65600 CTJ65600 DDF65600 DNB65600 DWX65600 EGT65600 EQP65600 FAL65600 FKH65600 FUD65600 GDZ65600 GNV65600 GXR65600 HHN65600 HRJ65600 IBF65600 ILB65600 IUX65600 JET65600 JOP65600 JYL65600 KIH65600 KSD65600 LBZ65600 LLV65600 LVR65600 MFN65600 MPJ65600 MZF65600 NJB65600 NSX65600 OCT65600 OMP65600 OWL65600 PGH65600 PQD65600 PZZ65600 QJV65600 QTR65600 RDN65600 RNJ65600 RXF65600 SHB65600 SQX65600 TAT65600 TKP65600 TUL65600 UEH65600 UOD65600 UXZ65600 VHV65600 VRR65600 WBN65600 WLJ65600 WVF65600 C131136 IT131136 SP131136 ACL131136 AMH131136 AWD131136 BFZ131136 BPV131136 BZR131136 CJN131136 CTJ131136 DDF131136 DNB131136 DWX131136 EGT131136 EQP131136 FAL131136 FKH131136 FUD131136 GDZ131136 GNV131136 GXR131136 HHN131136 HRJ131136 IBF131136 ILB131136 IUX131136 JET131136 JOP131136 JYL131136 KIH131136 KSD131136 LBZ131136 LLV131136 LVR131136 MFN131136 MPJ131136 MZF131136 NJB131136 NSX131136 OCT131136 OMP131136 OWL131136 PGH131136 PQD131136 PZZ131136 QJV131136 QTR131136 RDN131136 RNJ131136 RXF131136 SHB131136 SQX131136 TAT131136 TKP131136 TUL131136 UEH131136 UOD131136 UXZ131136 VHV131136 VRR131136 WBN131136 WLJ131136 WVF131136 C196672 IT196672 SP196672 ACL196672 AMH196672 AWD196672 BFZ196672 BPV196672 BZR196672 CJN196672 CTJ196672 DDF196672 DNB196672 DWX196672 EGT196672 EQP196672 FAL196672 FKH196672 FUD196672 GDZ196672 GNV196672 GXR196672 HHN196672 HRJ196672 IBF196672 ILB196672 IUX196672 JET196672 JOP196672 JYL196672 KIH196672 KSD196672 LBZ196672 LLV196672 LVR196672 MFN196672 MPJ196672 MZF196672 NJB196672 NSX196672 OCT196672 OMP196672 OWL196672 PGH196672 PQD196672 PZZ196672 QJV196672 QTR196672 RDN196672 RNJ196672 RXF196672 SHB196672 SQX196672 TAT196672 TKP196672 TUL196672 UEH196672 UOD196672 UXZ196672 VHV196672 VRR196672 WBN196672 WLJ196672 WVF196672 C262208 IT262208 SP262208 ACL262208 AMH262208 AWD262208 BFZ262208 BPV262208 BZR262208 CJN262208 CTJ262208 DDF262208 DNB262208 DWX262208 EGT262208 EQP262208 FAL262208 FKH262208 FUD262208 GDZ262208 GNV262208 GXR262208 HHN262208 HRJ262208 IBF262208 ILB262208 IUX262208 JET262208 JOP262208 JYL262208 KIH262208 KSD262208 LBZ262208 LLV262208 LVR262208 MFN262208 MPJ262208 MZF262208 NJB262208 NSX262208 OCT262208 OMP262208 OWL262208 PGH262208 PQD262208 PZZ262208 QJV262208 QTR262208 RDN262208 RNJ262208 RXF262208 SHB262208 SQX262208 TAT262208 TKP262208 TUL262208 UEH262208 UOD262208 UXZ262208 VHV262208 VRR262208 WBN262208 WLJ262208 WVF262208 C327744 IT327744 SP327744 ACL327744 AMH327744 AWD327744 BFZ327744 BPV327744 BZR327744 CJN327744 CTJ327744 DDF327744 DNB327744 DWX327744 EGT327744 EQP327744 FAL327744 FKH327744 FUD327744 GDZ327744 GNV327744 GXR327744 HHN327744 HRJ327744 IBF327744 ILB327744 IUX327744 JET327744 JOP327744 JYL327744 KIH327744 KSD327744 LBZ327744 LLV327744 LVR327744 MFN327744 MPJ327744 MZF327744 NJB327744 NSX327744 OCT327744 OMP327744 OWL327744 PGH327744 PQD327744 PZZ327744 QJV327744 QTR327744 RDN327744 RNJ327744 RXF327744 SHB327744 SQX327744 TAT327744 TKP327744 TUL327744 UEH327744 UOD327744 UXZ327744 VHV327744 VRR327744 WBN327744 WLJ327744 WVF327744 C393280 IT393280 SP393280 ACL393280 AMH393280 AWD393280 BFZ393280 BPV393280 BZR393280 CJN393280 CTJ393280 DDF393280 DNB393280 DWX393280 EGT393280 EQP393280 FAL393280 FKH393280 FUD393280 GDZ393280 GNV393280 GXR393280 HHN393280 HRJ393280 IBF393280 ILB393280 IUX393280 JET393280 JOP393280 JYL393280 KIH393280 KSD393280 LBZ393280 LLV393280 LVR393280 MFN393280 MPJ393280 MZF393280 NJB393280 NSX393280 OCT393280 OMP393280 OWL393280 PGH393280 PQD393280 PZZ393280 QJV393280 QTR393280 RDN393280 RNJ393280 RXF393280 SHB393280 SQX393280 TAT393280 TKP393280 TUL393280 UEH393280 UOD393280 UXZ393280 VHV393280 VRR393280 WBN393280 WLJ393280 WVF393280 C458816 IT458816 SP458816 ACL458816 AMH458816 AWD458816 BFZ458816 BPV458816 BZR458816 CJN458816 CTJ458816 DDF458816 DNB458816 DWX458816 EGT458816 EQP458816 FAL458816 FKH458816 FUD458816 GDZ458816 GNV458816 GXR458816 HHN458816 HRJ458816 IBF458816 ILB458816 IUX458816 JET458816 JOP458816 JYL458816 KIH458816 KSD458816 LBZ458816 LLV458816 LVR458816 MFN458816 MPJ458816 MZF458816 NJB458816 NSX458816 OCT458816 OMP458816 OWL458816 PGH458816 PQD458816 PZZ458816 QJV458816 QTR458816 RDN458816 RNJ458816 RXF458816 SHB458816 SQX458816 TAT458816 TKP458816 TUL458816 UEH458816 UOD458816 UXZ458816 VHV458816 VRR458816 WBN458816 WLJ458816 WVF458816 C524352 IT524352 SP524352 ACL524352 AMH524352 AWD524352 BFZ524352 BPV524352 BZR524352 CJN524352 CTJ524352 DDF524352 DNB524352 DWX524352 EGT524352 EQP524352 FAL524352 FKH524352 FUD524352 GDZ524352 GNV524352 GXR524352 HHN524352 HRJ524352 IBF524352 ILB524352 IUX524352 JET524352 JOP524352 JYL524352 KIH524352 KSD524352 LBZ524352 LLV524352 LVR524352 MFN524352 MPJ524352 MZF524352 NJB524352 NSX524352 OCT524352 OMP524352 OWL524352 PGH524352 PQD524352 PZZ524352 QJV524352 QTR524352 RDN524352 RNJ524352 RXF524352 SHB524352 SQX524352 TAT524352 TKP524352 TUL524352 UEH524352 UOD524352 UXZ524352 VHV524352 VRR524352 WBN524352 WLJ524352 WVF524352 C589888 IT589888 SP589888 ACL589888 AMH589888 AWD589888 BFZ589888 BPV589888 BZR589888 CJN589888 CTJ589888 DDF589888 DNB589888 DWX589888 EGT589888 EQP589888 FAL589888 FKH589888 FUD589888 GDZ589888 GNV589888 GXR589888 HHN589888 HRJ589888 IBF589888 ILB589888 IUX589888 JET589888 JOP589888 JYL589888 KIH589888 KSD589888 LBZ589888 LLV589888 LVR589888 MFN589888 MPJ589888 MZF589888 NJB589888 NSX589888 OCT589888 OMP589888 OWL589888 PGH589888 PQD589888 PZZ589888 QJV589888 QTR589888 RDN589888 RNJ589888 RXF589888 SHB589888 SQX589888 TAT589888 TKP589888 TUL589888 UEH589888 UOD589888 UXZ589888 VHV589888 VRR589888 WBN589888 WLJ589888 WVF589888 C655424 IT655424 SP655424 ACL655424 AMH655424 AWD655424 BFZ655424 BPV655424 BZR655424 CJN655424 CTJ655424 DDF655424 DNB655424 DWX655424 EGT655424 EQP655424 FAL655424 FKH655424 FUD655424 GDZ655424 GNV655424 GXR655424 HHN655424 HRJ655424 IBF655424 ILB655424 IUX655424 JET655424 JOP655424 JYL655424 KIH655424 KSD655424 LBZ655424 LLV655424 LVR655424 MFN655424 MPJ655424 MZF655424 NJB655424 NSX655424 OCT655424 OMP655424 OWL655424 PGH655424 PQD655424 PZZ655424 QJV655424 QTR655424 RDN655424 RNJ655424 RXF655424 SHB655424 SQX655424 TAT655424 TKP655424 TUL655424 UEH655424 UOD655424 UXZ655424 VHV655424 VRR655424 WBN655424 WLJ655424 WVF655424 C720960 IT720960 SP720960 ACL720960 AMH720960 AWD720960 BFZ720960 BPV720960 BZR720960 CJN720960 CTJ720960 DDF720960 DNB720960 DWX720960 EGT720960 EQP720960 FAL720960 FKH720960 FUD720960 GDZ720960 GNV720960 GXR720960 HHN720960 HRJ720960 IBF720960 ILB720960 IUX720960 JET720960 JOP720960 JYL720960 KIH720960 KSD720960 LBZ720960 LLV720960 LVR720960 MFN720960 MPJ720960 MZF720960 NJB720960 NSX720960 OCT720960 OMP720960 OWL720960 PGH720960 PQD720960 PZZ720960 QJV720960 QTR720960 RDN720960 RNJ720960 RXF720960 SHB720960 SQX720960 TAT720960 TKP720960 TUL720960 UEH720960 UOD720960 UXZ720960 VHV720960 VRR720960 WBN720960 WLJ720960 WVF720960 C786496 IT786496 SP786496 ACL786496 AMH786496 AWD786496 BFZ786496 BPV786496 BZR786496 CJN786496 CTJ786496 DDF786496 DNB786496 DWX786496 EGT786496 EQP786496 FAL786496 FKH786496 FUD786496 GDZ786496 GNV786496 GXR786496 HHN786496 HRJ786496 IBF786496 ILB786496 IUX786496 JET786496 JOP786496 JYL786496 KIH786496 KSD786496 LBZ786496 LLV786496 LVR786496 MFN786496 MPJ786496 MZF786496 NJB786496 NSX786496 OCT786496 OMP786496 OWL786496 PGH786496 PQD786496 PZZ786496 QJV786496 QTR786496 RDN786496 RNJ786496 RXF786496 SHB786496 SQX786496 TAT786496 TKP786496 TUL786496 UEH786496 UOD786496 UXZ786496 VHV786496 VRR786496 WBN786496 WLJ786496 WVF786496 C852032 IT852032 SP852032 ACL852032 AMH852032 AWD852032 BFZ852032 BPV852032 BZR852032 CJN852032 CTJ852032 DDF852032 DNB852032 DWX852032 EGT852032 EQP852032 FAL852032 FKH852032 FUD852032 GDZ852032 GNV852032 GXR852032 HHN852032 HRJ852032 IBF852032 ILB852032 IUX852032 JET852032 JOP852032 JYL852032 KIH852032 KSD852032 LBZ852032 LLV852032 LVR852032 MFN852032 MPJ852032 MZF852032 NJB852032 NSX852032 OCT852032 OMP852032 OWL852032 PGH852032 PQD852032 PZZ852032 QJV852032 QTR852032 RDN852032 RNJ852032 RXF852032 SHB852032 SQX852032 TAT852032 TKP852032 TUL852032 UEH852032 UOD852032 UXZ852032 VHV852032 VRR852032 WBN852032 WLJ852032 WVF852032 C917568 IT917568 SP917568 ACL917568 AMH917568 AWD917568 BFZ917568 BPV917568 BZR917568 CJN917568 CTJ917568 DDF917568 DNB917568 DWX917568 EGT917568 EQP917568 FAL917568 FKH917568 FUD917568 GDZ917568 GNV917568 GXR917568 HHN917568 HRJ917568 IBF917568 ILB917568 IUX917568 JET917568 JOP917568 JYL917568 KIH917568 KSD917568 LBZ917568 LLV917568 LVR917568 MFN917568 MPJ917568 MZF917568 NJB917568 NSX917568 OCT917568 OMP917568 OWL917568 PGH917568 PQD917568 PZZ917568 QJV917568 QTR917568 RDN917568 RNJ917568 RXF917568 SHB917568 SQX917568 TAT917568 TKP917568 TUL917568 UEH917568 UOD917568 UXZ917568 VHV917568 VRR917568 WBN917568 WLJ917568 WVF917568 C983104 IT983104 SP983104 ACL983104 AMH983104 AWD983104 BFZ983104 BPV983104 BZR983104 CJN983104 CTJ983104 DDF983104 DNB983104 DWX983104 EGT983104 EQP983104 FAL983104 FKH983104 FUD983104 GDZ983104 GNV983104 GXR983104 HHN983104 HRJ983104 IBF983104 ILB983104 IUX983104 JET983104 JOP983104 JYL983104 KIH983104 KSD983104 LBZ983104 LLV983104 LVR983104 MFN983104 MPJ983104 MZF983104 NJB983104 NSX983104 OCT983104 OMP983104 OWL983104 PGH983104 PQD983104 PZZ983104 QJV983104 QTR983104 RDN983104 RNJ983104 RXF983104 SHB983104 SQX983104 TAT983104 TKP983104 TUL983104 UEH983104 UOD983104 UXZ983104 VHV983104 VRR983104 WBN983104 WLJ983104 WVF983104" xr:uid="{6714C592-0365-2C43-8858-4E2C62F5ACA3}"/>
    <dataValidation allowBlank="1" showErrorMessage="1" promptTitle="Formel" prompt="Maximum von Vs" sqref="C61:H61 IT61:IY61 SP61:SU61 ACL61:ACQ61 AMH61:AMM61 AWD61:AWI61 BFZ61:BGE61 BPV61:BQA61 BZR61:BZW61 CJN61:CJS61 CTJ61:CTO61 DDF61:DDK61 DNB61:DNG61 DWX61:DXC61 EGT61:EGY61 EQP61:EQU61 FAL61:FAQ61 FKH61:FKM61 FUD61:FUI61 GDZ61:GEE61 GNV61:GOA61 GXR61:GXW61 HHN61:HHS61 HRJ61:HRO61 IBF61:IBK61 ILB61:ILG61 IUX61:IVC61 JET61:JEY61 JOP61:JOU61 JYL61:JYQ61 KIH61:KIM61 KSD61:KSI61 LBZ61:LCE61 LLV61:LMA61 LVR61:LVW61 MFN61:MFS61 MPJ61:MPO61 MZF61:MZK61 NJB61:NJG61 NSX61:NTC61 OCT61:OCY61 OMP61:OMU61 OWL61:OWQ61 PGH61:PGM61 PQD61:PQI61 PZZ61:QAE61 QJV61:QKA61 QTR61:QTW61 RDN61:RDS61 RNJ61:RNO61 RXF61:RXK61 SHB61:SHG61 SQX61:SRC61 TAT61:TAY61 TKP61:TKU61 TUL61:TUQ61 UEH61:UEM61 UOD61:UOI61 UXZ61:UYE61 VHV61:VIA61 VRR61:VRW61 WBN61:WBS61 WLJ61:WLO61 WVF61:WVK61 C65597:H65597 IT65597:IY65597 SP65597:SU65597 ACL65597:ACQ65597 AMH65597:AMM65597 AWD65597:AWI65597 BFZ65597:BGE65597 BPV65597:BQA65597 BZR65597:BZW65597 CJN65597:CJS65597 CTJ65597:CTO65597 DDF65597:DDK65597 DNB65597:DNG65597 DWX65597:DXC65597 EGT65597:EGY65597 EQP65597:EQU65597 FAL65597:FAQ65597 FKH65597:FKM65597 FUD65597:FUI65597 GDZ65597:GEE65597 GNV65597:GOA65597 GXR65597:GXW65597 HHN65597:HHS65597 HRJ65597:HRO65597 IBF65597:IBK65597 ILB65597:ILG65597 IUX65597:IVC65597 JET65597:JEY65597 JOP65597:JOU65597 JYL65597:JYQ65597 KIH65597:KIM65597 KSD65597:KSI65597 LBZ65597:LCE65597 LLV65597:LMA65597 LVR65597:LVW65597 MFN65597:MFS65597 MPJ65597:MPO65597 MZF65597:MZK65597 NJB65597:NJG65597 NSX65597:NTC65597 OCT65597:OCY65597 OMP65597:OMU65597 OWL65597:OWQ65597 PGH65597:PGM65597 PQD65597:PQI65597 PZZ65597:QAE65597 QJV65597:QKA65597 QTR65597:QTW65597 RDN65597:RDS65597 RNJ65597:RNO65597 RXF65597:RXK65597 SHB65597:SHG65597 SQX65597:SRC65597 TAT65597:TAY65597 TKP65597:TKU65597 TUL65597:TUQ65597 UEH65597:UEM65597 UOD65597:UOI65597 UXZ65597:UYE65597 VHV65597:VIA65597 VRR65597:VRW65597 WBN65597:WBS65597 WLJ65597:WLO65597 WVF65597:WVK65597 C131133:H131133 IT131133:IY131133 SP131133:SU131133 ACL131133:ACQ131133 AMH131133:AMM131133 AWD131133:AWI131133 BFZ131133:BGE131133 BPV131133:BQA131133 BZR131133:BZW131133 CJN131133:CJS131133 CTJ131133:CTO131133 DDF131133:DDK131133 DNB131133:DNG131133 DWX131133:DXC131133 EGT131133:EGY131133 EQP131133:EQU131133 FAL131133:FAQ131133 FKH131133:FKM131133 FUD131133:FUI131133 GDZ131133:GEE131133 GNV131133:GOA131133 GXR131133:GXW131133 HHN131133:HHS131133 HRJ131133:HRO131133 IBF131133:IBK131133 ILB131133:ILG131133 IUX131133:IVC131133 JET131133:JEY131133 JOP131133:JOU131133 JYL131133:JYQ131133 KIH131133:KIM131133 KSD131133:KSI131133 LBZ131133:LCE131133 LLV131133:LMA131133 LVR131133:LVW131133 MFN131133:MFS131133 MPJ131133:MPO131133 MZF131133:MZK131133 NJB131133:NJG131133 NSX131133:NTC131133 OCT131133:OCY131133 OMP131133:OMU131133 OWL131133:OWQ131133 PGH131133:PGM131133 PQD131133:PQI131133 PZZ131133:QAE131133 QJV131133:QKA131133 QTR131133:QTW131133 RDN131133:RDS131133 RNJ131133:RNO131133 RXF131133:RXK131133 SHB131133:SHG131133 SQX131133:SRC131133 TAT131133:TAY131133 TKP131133:TKU131133 TUL131133:TUQ131133 UEH131133:UEM131133 UOD131133:UOI131133 UXZ131133:UYE131133 VHV131133:VIA131133 VRR131133:VRW131133 WBN131133:WBS131133 WLJ131133:WLO131133 WVF131133:WVK131133 C196669:H196669 IT196669:IY196669 SP196669:SU196669 ACL196669:ACQ196669 AMH196669:AMM196669 AWD196669:AWI196669 BFZ196669:BGE196669 BPV196669:BQA196669 BZR196669:BZW196669 CJN196669:CJS196669 CTJ196669:CTO196669 DDF196669:DDK196669 DNB196669:DNG196669 DWX196669:DXC196669 EGT196669:EGY196669 EQP196669:EQU196669 FAL196669:FAQ196669 FKH196669:FKM196669 FUD196669:FUI196669 GDZ196669:GEE196669 GNV196669:GOA196669 GXR196669:GXW196669 HHN196669:HHS196669 HRJ196669:HRO196669 IBF196669:IBK196669 ILB196669:ILG196669 IUX196669:IVC196669 JET196669:JEY196669 JOP196669:JOU196669 JYL196669:JYQ196669 KIH196669:KIM196669 KSD196669:KSI196669 LBZ196669:LCE196669 LLV196669:LMA196669 LVR196669:LVW196669 MFN196669:MFS196669 MPJ196669:MPO196669 MZF196669:MZK196669 NJB196669:NJG196669 NSX196669:NTC196669 OCT196669:OCY196669 OMP196669:OMU196669 OWL196669:OWQ196669 PGH196669:PGM196669 PQD196669:PQI196669 PZZ196669:QAE196669 QJV196669:QKA196669 QTR196669:QTW196669 RDN196669:RDS196669 RNJ196669:RNO196669 RXF196669:RXK196669 SHB196669:SHG196669 SQX196669:SRC196669 TAT196669:TAY196669 TKP196669:TKU196669 TUL196669:TUQ196669 UEH196669:UEM196669 UOD196669:UOI196669 UXZ196669:UYE196669 VHV196669:VIA196669 VRR196669:VRW196669 WBN196669:WBS196669 WLJ196669:WLO196669 WVF196669:WVK196669 C262205:H262205 IT262205:IY262205 SP262205:SU262205 ACL262205:ACQ262205 AMH262205:AMM262205 AWD262205:AWI262205 BFZ262205:BGE262205 BPV262205:BQA262205 BZR262205:BZW262205 CJN262205:CJS262205 CTJ262205:CTO262205 DDF262205:DDK262205 DNB262205:DNG262205 DWX262205:DXC262205 EGT262205:EGY262205 EQP262205:EQU262205 FAL262205:FAQ262205 FKH262205:FKM262205 FUD262205:FUI262205 GDZ262205:GEE262205 GNV262205:GOA262205 GXR262205:GXW262205 HHN262205:HHS262205 HRJ262205:HRO262205 IBF262205:IBK262205 ILB262205:ILG262205 IUX262205:IVC262205 JET262205:JEY262205 JOP262205:JOU262205 JYL262205:JYQ262205 KIH262205:KIM262205 KSD262205:KSI262205 LBZ262205:LCE262205 LLV262205:LMA262205 LVR262205:LVW262205 MFN262205:MFS262205 MPJ262205:MPO262205 MZF262205:MZK262205 NJB262205:NJG262205 NSX262205:NTC262205 OCT262205:OCY262205 OMP262205:OMU262205 OWL262205:OWQ262205 PGH262205:PGM262205 PQD262205:PQI262205 PZZ262205:QAE262205 QJV262205:QKA262205 QTR262205:QTW262205 RDN262205:RDS262205 RNJ262205:RNO262205 RXF262205:RXK262205 SHB262205:SHG262205 SQX262205:SRC262205 TAT262205:TAY262205 TKP262205:TKU262205 TUL262205:TUQ262205 UEH262205:UEM262205 UOD262205:UOI262205 UXZ262205:UYE262205 VHV262205:VIA262205 VRR262205:VRW262205 WBN262205:WBS262205 WLJ262205:WLO262205 WVF262205:WVK262205 C327741:H327741 IT327741:IY327741 SP327741:SU327741 ACL327741:ACQ327741 AMH327741:AMM327741 AWD327741:AWI327741 BFZ327741:BGE327741 BPV327741:BQA327741 BZR327741:BZW327741 CJN327741:CJS327741 CTJ327741:CTO327741 DDF327741:DDK327741 DNB327741:DNG327741 DWX327741:DXC327741 EGT327741:EGY327741 EQP327741:EQU327741 FAL327741:FAQ327741 FKH327741:FKM327741 FUD327741:FUI327741 GDZ327741:GEE327741 GNV327741:GOA327741 GXR327741:GXW327741 HHN327741:HHS327741 HRJ327741:HRO327741 IBF327741:IBK327741 ILB327741:ILG327741 IUX327741:IVC327741 JET327741:JEY327741 JOP327741:JOU327741 JYL327741:JYQ327741 KIH327741:KIM327741 KSD327741:KSI327741 LBZ327741:LCE327741 LLV327741:LMA327741 LVR327741:LVW327741 MFN327741:MFS327741 MPJ327741:MPO327741 MZF327741:MZK327741 NJB327741:NJG327741 NSX327741:NTC327741 OCT327741:OCY327741 OMP327741:OMU327741 OWL327741:OWQ327741 PGH327741:PGM327741 PQD327741:PQI327741 PZZ327741:QAE327741 QJV327741:QKA327741 QTR327741:QTW327741 RDN327741:RDS327741 RNJ327741:RNO327741 RXF327741:RXK327741 SHB327741:SHG327741 SQX327741:SRC327741 TAT327741:TAY327741 TKP327741:TKU327741 TUL327741:TUQ327741 UEH327741:UEM327741 UOD327741:UOI327741 UXZ327741:UYE327741 VHV327741:VIA327741 VRR327741:VRW327741 WBN327741:WBS327741 WLJ327741:WLO327741 WVF327741:WVK327741 C393277:H393277 IT393277:IY393277 SP393277:SU393277 ACL393277:ACQ393277 AMH393277:AMM393277 AWD393277:AWI393277 BFZ393277:BGE393277 BPV393277:BQA393277 BZR393277:BZW393277 CJN393277:CJS393277 CTJ393277:CTO393277 DDF393277:DDK393277 DNB393277:DNG393277 DWX393277:DXC393277 EGT393277:EGY393277 EQP393277:EQU393277 FAL393277:FAQ393277 FKH393277:FKM393277 FUD393277:FUI393277 GDZ393277:GEE393277 GNV393277:GOA393277 GXR393277:GXW393277 HHN393277:HHS393277 HRJ393277:HRO393277 IBF393277:IBK393277 ILB393277:ILG393277 IUX393277:IVC393277 JET393277:JEY393277 JOP393277:JOU393277 JYL393277:JYQ393277 KIH393277:KIM393277 KSD393277:KSI393277 LBZ393277:LCE393277 LLV393277:LMA393277 LVR393277:LVW393277 MFN393277:MFS393277 MPJ393277:MPO393277 MZF393277:MZK393277 NJB393277:NJG393277 NSX393277:NTC393277 OCT393277:OCY393277 OMP393277:OMU393277 OWL393277:OWQ393277 PGH393277:PGM393277 PQD393277:PQI393277 PZZ393277:QAE393277 QJV393277:QKA393277 QTR393277:QTW393277 RDN393277:RDS393277 RNJ393277:RNO393277 RXF393277:RXK393277 SHB393277:SHG393277 SQX393277:SRC393277 TAT393277:TAY393277 TKP393277:TKU393277 TUL393277:TUQ393277 UEH393277:UEM393277 UOD393277:UOI393277 UXZ393277:UYE393277 VHV393277:VIA393277 VRR393277:VRW393277 WBN393277:WBS393277 WLJ393277:WLO393277 WVF393277:WVK393277 C458813:H458813 IT458813:IY458813 SP458813:SU458813 ACL458813:ACQ458813 AMH458813:AMM458813 AWD458813:AWI458813 BFZ458813:BGE458813 BPV458813:BQA458813 BZR458813:BZW458813 CJN458813:CJS458813 CTJ458813:CTO458813 DDF458813:DDK458813 DNB458813:DNG458813 DWX458813:DXC458813 EGT458813:EGY458813 EQP458813:EQU458813 FAL458813:FAQ458813 FKH458813:FKM458813 FUD458813:FUI458813 GDZ458813:GEE458813 GNV458813:GOA458813 GXR458813:GXW458813 HHN458813:HHS458813 HRJ458813:HRO458813 IBF458813:IBK458813 ILB458813:ILG458813 IUX458813:IVC458813 JET458813:JEY458813 JOP458813:JOU458813 JYL458813:JYQ458813 KIH458813:KIM458813 KSD458813:KSI458813 LBZ458813:LCE458813 LLV458813:LMA458813 LVR458813:LVW458813 MFN458813:MFS458813 MPJ458813:MPO458813 MZF458813:MZK458813 NJB458813:NJG458813 NSX458813:NTC458813 OCT458813:OCY458813 OMP458813:OMU458813 OWL458813:OWQ458813 PGH458813:PGM458813 PQD458813:PQI458813 PZZ458813:QAE458813 QJV458813:QKA458813 QTR458813:QTW458813 RDN458813:RDS458813 RNJ458813:RNO458813 RXF458813:RXK458813 SHB458813:SHG458813 SQX458813:SRC458813 TAT458813:TAY458813 TKP458813:TKU458813 TUL458813:TUQ458813 UEH458813:UEM458813 UOD458813:UOI458813 UXZ458813:UYE458813 VHV458813:VIA458813 VRR458813:VRW458813 WBN458813:WBS458813 WLJ458813:WLO458813 WVF458813:WVK458813 C524349:H524349 IT524349:IY524349 SP524349:SU524349 ACL524349:ACQ524349 AMH524349:AMM524349 AWD524349:AWI524349 BFZ524349:BGE524349 BPV524349:BQA524349 BZR524349:BZW524349 CJN524349:CJS524349 CTJ524349:CTO524349 DDF524349:DDK524349 DNB524349:DNG524349 DWX524349:DXC524349 EGT524349:EGY524349 EQP524349:EQU524349 FAL524349:FAQ524349 FKH524349:FKM524349 FUD524349:FUI524349 GDZ524349:GEE524349 GNV524349:GOA524349 GXR524349:GXW524349 HHN524349:HHS524349 HRJ524349:HRO524349 IBF524349:IBK524349 ILB524349:ILG524349 IUX524349:IVC524349 JET524349:JEY524349 JOP524349:JOU524349 JYL524349:JYQ524349 KIH524349:KIM524349 KSD524349:KSI524349 LBZ524349:LCE524349 LLV524349:LMA524349 LVR524349:LVW524349 MFN524349:MFS524349 MPJ524349:MPO524349 MZF524349:MZK524349 NJB524349:NJG524349 NSX524349:NTC524349 OCT524349:OCY524349 OMP524349:OMU524349 OWL524349:OWQ524349 PGH524349:PGM524349 PQD524349:PQI524349 PZZ524349:QAE524349 QJV524349:QKA524349 QTR524349:QTW524349 RDN524349:RDS524349 RNJ524349:RNO524349 RXF524349:RXK524349 SHB524349:SHG524349 SQX524349:SRC524349 TAT524349:TAY524349 TKP524349:TKU524349 TUL524349:TUQ524349 UEH524349:UEM524349 UOD524349:UOI524349 UXZ524349:UYE524349 VHV524349:VIA524349 VRR524349:VRW524349 WBN524349:WBS524349 WLJ524349:WLO524349 WVF524349:WVK524349 C589885:H589885 IT589885:IY589885 SP589885:SU589885 ACL589885:ACQ589885 AMH589885:AMM589885 AWD589885:AWI589885 BFZ589885:BGE589885 BPV589885:BQA589885 BZR589885:BZW589885 CJN589885:CJS589885 CTJ589885:CTO589885 DDF589885:DDK589885 DNB589885:DNG589885 DWX589885:DXC589885 EGT589885:EGY589885 EQP589885:EQU589885 FAL589885:FAQ589885 FKH589885:FKM589885 FUD589885:FUI589885 GDZ589885:GEE589885 GNV589885:GOA589885 GXR589885:GXW589885 HHN589885:HHS589885 HRJ589885:HRO589885 IBF589885:IBK589885 ILB589885:ILG589885 IUX589885:IVC589885 JET589885:JEY589885 JOP589885:JOU589885 JYL589885:JYQ589885 KIH589885:KIM589885 KSD589885:KSI589885 LBZ589885:LCE589885 LLV589885:LMA589885 LVR589885:LVW589885 MFN589885:MFS589885 MPJ589885:MPO589885 MZF589885:MZK589885 NJB589885:NJG589885 NSX589885:NTC589885 OCT589885:OCY589885 OMP589885:OMU589885 OWL589885:OWQ589885 PGH589885:PGM589885 PQD589885:PQI589885 PZZ589885:QAE589885 QJV589885:QKA589885 QTR589885:QTW589885 RDN589885:RDS589885 RNJ589885:RNO589885 RXF589885:RXK589885 SHB589885:SHG589885 SQX589885:SRC589885 TAT589885:TAY589885 TKP589885:TKU589885 TUL589885:TUQ589885 UEH589885:UEM589885 UOD589885:UOI589885 UXZ589885:UYE589885 VHV589885:VIA589885 VRR589885:VRW589885 WBN589885:WBS589885 WLJ589885:WLO589885 WVF589885:WVK589885 C655421:H655421 IT655421:IY655421 SP655421:SU655421 ACL655421:ACQ655421 AMH655421:AMM655421 AWD655421:AWI655421 BFZ655421:BGE655421 BPV655421:BQA655421 BZR655421:BZW655421 CJN655421:CJS655421 CTJ655421:CTO655421 DDF655421:DDK655421 DNB655421:DNG655421 DWX655421:DXC655421 EGT655421:EGY655421 EQP655421:EQU655421 FAL655421:FAQ655421 FKH655421:FKM655421 FUD655421:FUI655421 GDZ655421:GEE655421 GNV655421:GOA655421 GXR655421:GXW655421 HHN655421:HHS655421 HRJ655421:HRO655421 IBF655421:IBK655421 ILB655421:ILG655421 IUX655421:IVC655421 JET655421:JEY655421 JOP655421:JOU655421 JYL655421:JYQ655421 KIH655421:KIM655421 KSD655421:KSI655421 LBZ655421:LCE655421 LLV655421:LMA655421 LVR655421:LVW655421 MFN655421:MFS655421 MPJ655421:MPO655421 MZF655421:MZK655421 NJB655421:NJG655421 NSX655421:NTC655421 OCT655421:OCY655421 OMP655421:OMU655421 OWL655421:OWQ655421 PGH655421:PGM655421 PQD655421:PQI655421 PZZ655421:QAE655421 QJV655421:QKA655421 QTR655421:QTW655421 RDN655421:RDS655421 RNJ655421:RNO655421 RXF655421:RXK655421 SHB655421:SHG655421 SQX655421:SRC655421 TAT655421:TAY655421 TKP655421:TKU655421 TUL655421:TUQ655421 UEH655421:UEM655421 UOD655421:UOI655421 UXZ655421:UYE655421 VHV655421:VIA655421 VRR655421:VRW655421 WBN655421:WBS655421 WLJ655421:WLO655421 WVF655421:WVK655421 C720957:H720957 IT720957:IY720957 SP720957:SU720957 ACL720957:ACQ720957 AMH720957:AMM720957 AWD720957:AWI720957 BFZ720957:BGE720957 BPV720957:BQA720957 BZR720957:BZW720957 CJN720957:CJS720957 CTJ720957:CTO720957 DDF720957:DDK720957 DNB720957:DNG720957 DWX720957:DXC720957 EGT720957:EGY720957 EQP720957:EQU720957 FAL720957:FAQ720957 FKH720957:FKM720957 FUD720957:FUI720957 GDZ720957:GEE720957 GNV720957:GOA720957 GXR720957:GXW720957 HHN720957:HHS720957 HRJ720957:HRO720957 IBF720957:IBK720957 ILB720957:ILG720957 IUX720957:IVC720957 JET720957:JEY720957 JOP720957:JOU720957 JYL720957:JYQ720957 KIH720957:KIM720957 KSD720957:KSI720957 LBZ720957:LCE720957 LLV720957:LMA720957 LVR720957:LVW720957 MFN720957:MFS720957 MPJ720957:MPO720957 MZF720957:MZK720957 NJB720957:NJG720957 NSX720957:NTC720957 OCT720957:OCY720957 OMP720957:OMU720957 OWL720957:OWQ720957 PGH720957:PGM720957 PQD720957:PQI720957 PZZ720957:QAE720957 QJV720957:QKA720957 QTR720957:QTW720957 RDN720957:RDS720957 RNJ720957:RNO720957 RXF720957:RXK720957 SHB720957:SHG720957 SQX720957:SRC720957 TAT720957:TAY720957 TKP720957:TKU720957 TUL720957:TUQ720957 UEH720957:UEM720957 UOD720957:UOI720957 UXZ720957:UYE720957 VHV720957:VIA720957 VRR720957:VRW720957 WBN720957:WBS720957 WLJ720957:WLO720957 WVF720957:WVK720957 C786493:H786493 IT786493:IY786493 SP786493:SU786493 ACL786493:ACQ786493 AMH786493:AMM786493 AWD786493:AWI786493 BFZ786493:BGE786493 BPV786493:BQA786493 BZR786493:BZW786493 CJN786493:CJS786493 CTJ786493:CTO786493 DDF786493:DDK786493 DNB786493:DNG786493 DWX786493:DXC786493 EGT786493:EGY786493 EQP786493:EQU786493 FAL786493:FAQ786493 FKH786493:FKM786493 FUD786493:FUI786493 GDZ786493:GEE786493 GNV786493:GOA786493 GXR786493:GXW786493 HHN786493:HHS786493 HRJ786493:HRO786493 IBF786493:IBK786493 ILB786493:ILG786493 IUX786493:IVC786493 JET786493:JEY786493 JOP786493:JOU786493 JYL786493:JYQ786493 KIH786493:KIM786493 KSD786493:KSI786493 LBZ786493:LCE786493 LLV786493:LMA786493 LVR786493:LVW786493 MFN786493:MFS786493 MPJ786493:MPO786493 MZF786493:MZK786493 NJB786493:NJG786493 NSX786493:NTC786493 OCT786493:OCY786493 OMP786493:OMU786493 OWL786493:OWQ786493 PGH786493:PGM786493 PQD786493:PQI786493 PZZ786493:QAE786493 QJV786493:QKA786493 QTR786493:QTW786493 RDN786493:RDS786493 RNJ786493:RNO786493 RXF786493:RXK786493 SHB786493:SHG786493 SQX786493:SRC786493 TAT786493:TAY786493 TKP786493:TKU786493 TUL786493:TUQ786493 UEH786493:UEM786493 UOD786493:UOI786493 UXZ786493:UYE786493 VHV786493:VIA786493 VRR786493:VRW786493 WBN786493:WBS786493 WLJ786493:WLO786493 WVF786493:WVK786493 C852029:H852029 IT852029:IY852029 SP852029:SU852029 ACL852029:ACQ852029 AMH852029:AMM852029 AWD852029:AWI852029 BFZ852029:BGE852029 BPV852029:BQA852029 BZR852029:BZW852029 CJN852029:CJS852029 CTJ852029:CTO852029 DDF852029:DDK852029 DNB852029:DNG852029 DWX852029:DXC852029 EGT852029:EGY852029 EQP852029:EQU852029 FAL852029:FAQ852029 FKH852029:FKM852029 FUD852029:FUI852029 GDZ852029:GEE852029 GNV852029:GOA852029 GXR852029:GXW852029 HHN852029:HHS852029 HRJ852029:HRO852029 IBF852029:IBK852029 ILB852029:ILG852029 IUX852029:IVC852029 JET852029:JEY852029 JOP852029:JOU852029 JYL852029:JYQ852029 KIH852029:KIM852029 KSD852029:KSI852029 LBZ852029:LCE852029 LLV852029:LMA852029 LVR852029:LVW852029 MFN852029:MFS852029 MPJ852029:MPO852029 MZF852029:MZK852029 NJB852029:NJG852029 NSX852029:NTC852029 OCT852029:OCY852029 OMP852029:OMU852029 OWL852029:OWQ852029 PGH852029:PGM852029 PQD852029:PQI852029 PZZ852029:QAE852029 QJV852029:QKA852029 QTR852029:QTW852029 RDN852029:RDS852029 RNJ852029:RNO852029 RXF852029:RXK852029 SHB852029:SHG852029 SQX852029:SRC852029 TAT852029:TAY852029 TKP852029:TKU852029 TUL852029:TUQ852029 UEH852029:UEM852029 UOD852029:UOI852029 UXZ852029:UYE852029 VHV852029:VIA852029 VRR852029:VRW852029 WBN852029:WBS852029 WLJ852029:WLO852029 WVF852029:WVK852029 C917565:H917565 IT917565:IY917565 SP917565:SU917565 ACL917565:ACQ917565 AMH917565:AMM917565 AWD917565:AWI917565 BFZ917565:BGE917565 BPV917565:BQA917565 BZR917565:BZW917565 CJN917565:CJS917565 CTJ917565:CTO917565 DDF917565:DDK917565 DNB917565:DNG917565 DWX917565:DXC917565 EGT917565:EGY917565 EQP917565:EQU917565 FAL917565:FAQ917565 FKH917565:FKM917565 FUD917565:FUI917565 GDZ917565:GEE917565 GNV917565:GOA917565 GXR917565:GXW917565 HHN917565:HHS917565 HRJ917565:HRO917565 IBF917565:IBK917565 ILB917565:ILG917565 IUX917565:IVC917565 JET917565:JEY917565 JOP917565:JOU917565 JYL917565:JYQ917565 KIH917565:KIM917565 KSD917565:KSI917565 LBZ917565:LCE917565 LLV917565:LMA917565 LVR917565:LVW917565 MFN917565:MFS917565 MPJ917565:MPO917565 MZF917565:MZK917565 NJB917565:NJG917565 NSX917565:NTC917565 OCT917565:OCY917565 OMP917565:OMU917565 OWL917565:OWQ917565 PGH917565:PGM917565 PQD917565:PQI917565 PZZ917565:QAE917565 QJV917565:QKA917565 QTR917565:QTW917565 RDN917565:RDS917565 RNJ917565:RNO917565 RXF917565:RXK917565 SHB917565:SHG917565 SQX917565:SRC917565 TAT917565:TAY917565 TKP917565:TKU917565 TUL917565:TUQ917565 UEH917565:UEM917565 UOD917565:UOI917565 UXZ917565:UYE917565 VHV917565:VIA917565 VRR917565:VRW917565 WBN917565:WBS917565 WLJ917565:WLO917565 WVF917565:WVK917565 C983101:H983101 IT983101:IY983101 SP983101:SU983101 ACL983101:ACQ983101 AMH983101:AMM983101 AWD983101:AWI983101 BFZ983101:BGE983101 BPV983101:BQA983101 BZR983101:BZW983101 CJN983101:CJS983101 CTJ983101:CTO983101 DDF983101:DDK983101 DNB983101:DNG983101 DWX983101:DXC983101 EGT983101:EGY983101 EQP983101:EQU983101 FAL983101:FAQ983101 FKH983101:FKM983101 FUD983101:FUI983101 GDZ983101:GEE983101 GNV983101:GOA983101 GXR983101:GXW983101 HHN983101:HHS983101 HRJ983101:HRO983101 IBF983101:IBK983101 ILB983101:ILG983101 IUX983101:IVC983101 JET983101:JEY983101 JOP983101:JOU983101 JYL983101:JYQ983101 KIH983101:KIM983101 KSD983101:KSI983101 LBZ983101:LCE983101 LLV983101:LMA983101 LVR983101:LVW983101 MFN983101:MFS983101 MPJ983101:MPO983101 MZF983101:MZK983101 NJB983101:NJG983101 NSX983101:NTC983101 OCT983101:OCY983101 OMP983101:OMU983101 OWL983101:OWQ983101 PGH983101:PGM983101 PQD983101:PQI983101 PZZ983101:QAE983101 QJV983101:QKA983101 QTR983101:QTW983101 RDN983101:RDS983101 RNJ983101:RNO983101 RXF983101:RXK983101 SHB983101:SHG983101 SQX983101:SRC983101 TAT983101:TAY983101 TKP983101:TKU983101 TUL983101:TUQ983101 UEH983101:UEM983101 UOD983101:UOI983101 UXZ983101:UYE983101 VHV983101:VIA983101 VRR983101:VRW983101 WBN983101:WBS983101 WLJ983101:WLO983101 WVF983101:WVK983101" xr:uid="{7B48B3AA-C4EF-334D-98BB-D2BC21A0BC11}"/>
    <dataValidation allowBlank="1" showErrorMessage="1" promptTitle="Formel" prompt="Konsensmenge] * 3,6 *24_x000a_" sqref="D65:H65 IU65:IY65 SQ65:SU65 ACM65:ACQ65 AMI65:AMM65 AWE65:AWI65 BGA65:BGE65 BPW65:BQA65 BZS65:BZW65 CJO65:CJS65 CTK65:CTO65 DDG65:DDK65 DNC65:DNG65 DWY65:DXC65 EGU65:EGY65 EQQ65:EQU65 FAM65:FAQ65 FKI65:FKM65 FUE65:FUI65 GEA65:GEE65 GNW65:GOA65 GXS65:GXW65 HHO65:HHS65 HRK65:HRO65 IBG65:IBK65 ILC65:ILG65 IUY65:IVC65 JEU65:JEY65 JOQ65:JOU65 JYM65:JYQ65 KII65:KIM65 KSE65:KSI65 LCA65:LCE65 LLW65:LMA65 LVS65:LVW65 MFO65:MFS65 MPK65:MPO65 MZG65:MZK65 NJC65:NJG65 NSY65:NTC65 OCU65:OCY65 OMQ65:OMU65 OWM65:OWQ65 PGI65:PGM65 PQE65:PQI65 QAA65:QAE65 QJW65:QKA65 QTS65:QTW65 RDO65:RDS65 RNK65:RNO65 RXG65:RXK65 SHC65:SHG65 SQY65:SRC65 TAU65:TAY65 TKQ65:TKU65 TUM65:TUQ65 UEI65:UEM65 UOE65:UOI65 UYA65:UYE65 VHW65:VIA65 VRS65:VRW65 WBO65:WBS65 WLK65:WLO65 WVG65:WVK65 D65601:H65601 IU65601:IY65601 SQ65601:SU65601 ACM65601:ACQ65601 AMI65601:AMM65601 AWE65601:AWI65601 BGA65601:BGE65601 BPW65601:BQA65601 BZS65601:BZW65601 CJO65601:CJS65601 CTK65601:CTO65601 DDG65601:DDK65601 DNC65601:DNG65601 DWY65601:DXC65601 EGU65601:EGY65601 EQQ65601:EQU65601 FAM65601:FAQ65601 FKI65601:FKM65601 FUE65601:FUI65601 GEA65601:GEE65601 GNW65601:GOA65601 GXS65601:GXW65601 HHO65601:HHS65601 HRK65601:HRO65601 IBG65601:IBK65601 ILC65601:ILG65601 IUY65601:IVC65601 JEU65601:JEY65601 JOQ65601:JOU65601 JYM65601:JYQ65601 KII65601:KIM65601 KSE65601:KSI65601 LCA65601:LCE65601 LLW65601:LMA65601 LVS65601:LVW65601 MFO65601:MFS65601 MPK65601:MPO65601 MZG65601:MZK65601 NJC65601:NJG65601 NSY65601:NTC65601 OCU65601:OCY65601 OMQ65601:OMU65601 OWM65601:OWQ65601 PGI65601:PGM65601 PQE65601:PQI65601 QAA65601:QAE65601 QJW65601:QKA65601 QTS65601:QTW65601 RDO65601:RDS65601 RNK65601:RNO65601 RXG65601:RXK65601 SHC65601:SHG65601 SQY65601:SRC65601 TAU65601:TAY65601 TKQ65601:TKU65601 TUM65601:TUQ65601 UEI65601:UEM65601 UOE65601:UOI65601 UYA65601:UYE65601 VHW65601:VIA65601 VRS65601:VRW65601 WBO65601:WBS65601 WLK65601:WLO65601 WVG65601:WVK65601 D131137:H131137 IU131137:IY131137 SQ131137:SU131137 ACM131137:ACQ131137 AMI131137:AMM131137 AWE131137:AWI131137 BGA131137:BGE131137 BPW131137:BQA131137 BZS131137:BZW131137 CJO131137:CJS131137 CTK131137:CTO131137 DDG131137:DDK131137 DNC131137:DNG131137 DWY131137:DXC131137 EGU131137:EGY131137 EQQ131137:EQU131137 FAM131137:FAQ131137 FKI131137:FKM131137 FUE131137:FUI131137 GEA131137:GEE131137 GNW131137:GOA131137 GXS131137:GXW131137 HHO131137:HHS131137 HRK131137:HRO131137 IBG131137:IBK131137 ILC131137:ILG131137 IUY131137:IVC131137 JEU131137:JEY131137 JOQ131137:JOU131137 JYM131137:JYQ131137 KII131137:KIM131137 KSE131137:KSI131137 LCA131137:LCE131137 LLW131137:LMA131137 LVS131137:LVW131137 MFO131137:MFS131137 MPK131137:MPO131137 MZG131137:MZK131137 NJC131137:NJG131137 NSY131137:NTC131137 OCU131137:OCY131137 OMQ131137:OMU131137 OWM131137:OWQ131137 PGI131137:PGM131137 PQE131137:PQI131137 QAA131137:QAE131137 QJW131137:QKA131137 QTS131137:QTW131137 RDO131137:RDS131137 RNK131137:RNO131137 RXG131137:RXK131137 SHC131137:SHG131137 SQY131137:SRC131137 TAU131137:TAY131137 TKQ131137:TKU131137 TUM131137:TUQ131137 UEI131137:UEM131137 UOE131137:UOI131137 UYA131137:UYE131137 VHW131137:VIA131137 VRS131137:VRW131137 WBO131137:WBS131137 WLK131137:WLO131137 WVG131137:WVK131137 D196673:H196673 IU196673:IY196673 SQ196673:SU196673 ACM196673:ACQ196673 AMI196673:AMM196673 AWE196673:AWI196673 BGA196673:BGE196673 BPW196673:BQA196673 BZS196673:BZW196673 CJO196673:CJS196673 CTK196673:CTO196673 DDG196673:DDK196673 DNC196673:DNG196673 DWY196673:DXC196673 EGU196673:EGY196673 EQQ196673:EQU196673 FAM196673:FAQ196673 FKI196673:FKM196673 FUE196673:FUI196673 GEA196673:GEE196673 GNW196673:GOA196673 GXS196673:GXW196673 HHO196673:HHS196673 HRK196673:HRO196673 IBG196673:IBK196673 ILC196673:ILG196673 IUY196673:IVC196673 JEU196673:JEY196673 JOQ196673:JOU196673 JYM196673:JYQ196673 KII196673:KIM196673 KSE196673:KSI196673 LCA196673:LCE196673 LLW196673:LMA196673 LVS196673:LVW196673 MFO196673:MFS196673 MPK196673:MPO196673 MZG196673:MZK196673 NJC196673:NJG196673 NSY196673:NTC196673 OCU196673:OCY196673 OMQ196673:OMU196673 OWM196673:OWQ196673 PGI196673:PGM196673 PQE196673:PQI196673 QAA196673:QAE196673 QJW196673:QKA196673 QTS196673:QTW196673 RDO196673:RDS196673 RNK196673:RNO196673 RXG196673:RXK196673 SHC196673:SHG196673 SQY196673:SRC196673 TAU196673:TAY196673 TKQ196673:TKU196673 TUM196673:TUQ196673 UEI196673:UEM196673 UOE196673:UOI196673 UYA196673:UYE196673 VHW196673:VIA196673 VRS196673:VRW196673 WBO196673:WBS196673 WLK196673:WLO196673 WVG196673:WVK196673 D262209:H262209 IU262209:IY262209 SQ262209:SU262209 ACM262209:ACQ262209 AMI262209:AMM262209 AWE262209:AWI262209 BGA262209:BGE262209 BPW262209:BQA262209 BZS262209:BZW262209 CJO262209:CJS262209 CTK262209:CTO262209 DDG262209:DDK262209 DNC262209:DNG262209 DWY262209:DXC262209 EGU262209:EGY262209 EQQ262209:EQU262209 FAM262209:FAQ262209 FKI262209:FKM262209 FUE262209:FUI262209 GEA262209:GEE262209 GNW262209:GOA262209 GXS262209:GXW262209 HHO262209:HHS262209 HRK262209:HRO262209 IBG262209:IBK262209 ILC262209:ILG262209 IUY262209:IVC262209 JEU262209:JEY262209 JOQ262209:JOU262209 JYM262209:JYQ262209 KII262209:KIM262209 KSE262209:KSI262209 LCA262209:LCE262209 LLW262209:LMA262209 LVS262209:LVW262209 MFO262209:MFS262209 MPK262209:MPO262209 MZG262209:MZK262209 NJC262209:NJG262209 NSY262209:NTC262209 OCU262209:OCY262209 OMQ262209:OMU262209 OWM262209:OWQ262209 PGI262209:PGM262209 PQE262209:PQI262209 QAA262209:QAE262209 QJW262209:QKA262209 QTS262209:QTW262209 RDO262209:RDS262209 RNK262209:RNO262209 RXG262209:RXK262209 SHC262209:SHG262209 SQY262209:SRC262209 TAU262209:TAY262209 TKQ262209:TKU262209 TUM262209:TUQ262209 UEI262209:UEM262209 UOE262209:UOI262209 UYA262209:UYE262209 VHW262209:VIA262209 VRS262209:VRW262209 WBO262209:WBS262209 WLK262209:WLO262209 WVG262209:WVK262209 D327745:H327745 IU327745:IY327745 SQ327745:SU327745 ACM327745:ACQ327745 AMI327745:AMM327745 AWE327745:AWI327745 BGA327745:BGE327745 BPW327745:BQA327745 BZS327745:BZW327745 CJO327745:CJS327745 CTK327745:CTO327745 DDG327745:DDK327745 DNC327745:DNG327745 DWY327745:DXC327745 EGU327745:EGY327745 EQQ327745:EQU327745 FAM327745:FAQ327745 FKI327745:FKM327745 FUE327745:FUI327745 GEA327745:GEE327745 GNW327745:GOA327745 GXS327745:GXW327745 HHO327745:HHS327745 HRK327745:HRO327745 IBG327745:IBK327745 ILC327745:ILG327745 IUY327745:IVC327745 JEU327745:JEY327745 JOQ327745:JOU327745 JYM327745:JYQ327745 KII327745:KIM327745 KSE327745:KSI327745 LCA327745:LCE327745 LLW327745:LMA327745 LVS327745:LVW327745 MFO327745:MFS327745 MPK327745:MPO327745 MZG327745:MZK327745 NJC327745:NJG327745 NSY327745:NTC327745 OCU327745:OCY327745 OMQ327745:OMU327745 OWM327745:OWQ327745 PGI327745:PGM327745 PQE327745:PQI327745 QAA327745:QAE327745 QJW327745:QKA327745 QTS327745:QTW327745 RDO327745:RDS327745 RNK327745:RNO327745 RXG327745:RXK327745 SHC327745:SHG327745 SQY327745:SRC327745 TAU327745:TAY327745 TKQ327745:TKU327745 TUM327745:TUQ327745 UEI327745:UEM327745 UOE327745:UOI327745 UYA327745:UYE327745 VHW327745:VIA327745 VRS327745:VRW327745 WBO327745:WBS327745 WLK327745:WLO327745 WVG327745:WVK327745 D393281:H393281 IU393281:IY393281 SQ393281:SU393281 ACM393281:ACQ393281 AMI393281:AMM393281 AWE393281:AWI393281 BGA393281:BGE393281 BPW393281:BQA393281 BZS393281:BZW393281 CJO393281:CJS393281 CTK393281:CTO393281 DDG393281:DDK393281 DNC393281:DNG393281 DWY393281:DXC393281 EGU393281:EGY393281 EQQ393281:EQU393281 FAM393281:FAQ393281 FKI393281:FKM393281 FUE393281:FUI393281 GEA393281:GEE393281 GNW393281:GOA393281 GXS393281:GXW393281 HHO393281:HHS393281 HRK393281:HRO393281 IBG393281:IBK393281 ILC393281:ILG393281 IUY393281:IVC393281 JEU393281:JEY393281 JOQ393281:JOU393281 JYM393281:JYQ393281 KII393281:KIM393281 KSE393281:KSI393281 LCA393281:LCE393281 LLW393281:LMA393281 LVS393281:LVW393281 MFO393281:MFS393281 MPK393281:MPO393281 MZG393281:MZK393281 NJC393281:NJG393281 NSY393281:NTC393281 OCU393281:OCY393281 OMQ393281:OMU393281 OWM393281:OWQ393281 PGI393281:PGM393281 PQE393281:PQI393281 QAA393281:QAE393281 QJW393281:QKA393281 QTS393281:QTW393281 RDO393281:RDS393281 RNK393281:RNO393281 RXG393281:RXK393281 SHC393281:SHG393281 SQY393281:SRC393281 TAU393281:TAY393281 TKQ393281:TKU393281 TUM393281:TUQ393281 UEI393281:UEM393281 UOE393281:UOI393281 UYA393281:UYE393281 VHW393281:VIA393281 VRS393281:VRW393281 WBO393281:WBS393281 WLK393281:WLO393281 WVG393281:WVK393281 D458817:H458817 IU458817:IY458817 SQ458817:SU458817 ACM458817:ACQ458817 AMI458817:AMM458817 AWE458817:AWI458817 BGA458817:BGE458817 BPW458817:BQA458817 BZS458817:BZW458817 CJO458817:CJS458817 CTK458817:CTO458817 DDG458817:DDK458817 DNC458817:DNG458817 DWY458817:DXC458817 EGU458817:EGY458817 EQQ458817:EQU458817 FAM458817:FAQ458817 FKI458817:FKM458817 FUE458817:FUI458817 GEA458817:GEE458817 GNW458817:GOA458817 GXS458817:GXW458817 HHO458817:HHS458817 HRK458817:HRO458817 IBG458817:IBK458817 ILC458817:ILG458817 IUY458817:IVC458817 JEU458817:JEY458817 JOQ458817:JOU458817 JYM458817:JYQ458817 KII458817:KIM458817 KSE458817:KSI458817 LCA458817:LCE458817 LLW458817:LMA458817 LVS458817:LVW458817 MFO458817:MFS458817 MPK458817:MPO458817 MZG458817:MZK458817 NJC458817:NJG458817 NSY458817:NTC458817 OCU458817:OCY458817 OMQ458817:OMU458817 OWM458817:OWQ458817 PGI458817:PGM458817 PQE458817:PQI458817 QAA458817:QAE458817 QJW458817:QKA458817 QTS458817:QTW458817 RDO458817:RDS458817 RNK458817:RNO458817 RXG458817:RXK458817 SHC458817:SHG458817 SQY458817:SRC458817 TAU458817:TAY458817 TKQ458817:TKU458817 TUM458817:TUQ458817 UEI458817:UEM458817 UOE458817:UOI458817 UYA458817:UYE458817 VHW458817:VIA458817 VRS458817:VRW458817 WBO458817:WBS458817 WLK458817:WLO458817 WVG458817:WVK458817 D524353:H524353 IU524353:IY524353 SQ524353:SU524353 ACM524353:ACQ524353 AMI524353:AMM524353 AWE524353:AWI524353 BGA524353:BGE524353 BPW524353:BQA524353 BZS524353:BZW524353 CJO524353:CJS524353 CTK524353:CTO524353 DDG524353:DDK524353 DNC524353:DNG524353 DWY524353:DXC524353 EGU524353:EGY524353 EQQ524353:EQU524353 FAM524353:FAQ524353 FKI524353:FKM524353 FUE524353:FUI524353 GEA524353:GEE524353 GNW524353:GOA524353 GXS524353:GXW524353 HHO524353:HHS524353 HRK524353:HRO524353 IBG524353:IBK524353 ILC524353:ILG524353 IUY524353:IVC524353 JEU524353:JEY524353 JOQ524353:JOU524353 JYM524353:JYQ524353 KII524353:KIM524353 KSE524353:KSI524353 LCA524353:LCE524353 LLW524353:LMA524353 LVS524353:LVW524353 MFO524353:MFS524353 MPK524353:MPO524353 MZG524353:MZK524353 NJC524353:NJG524353 NSY524353:NTC524353 OCU524353:OCY524353 OMQ524353:OMU524353 OWM524353:OWQ524353 PGI524353:PGM524353 PQE524353:PQI524353 QAA524353:QAE524353 QJW524353:QKA524353 QTS524353:QTW524353 RDO524353:RDS524353 RNK524353:RNO524353 RXG524353:RXK524353 SHC524353:SHG524353 SQY524353:SRC524353 TAU524353:TAY524353 TKQ524353:TKU524353 TUM524353:TUQ524353 UEI524353:UEM524353 UOE524353:UOI524353 UYA524353:UYE524353 VHW524353:VIA524353 VRS524353:VRW524353 WBO524353:WBS524353 WLK524353:WLO524353 WVG524353:WVK524353 D589889:H589889 IU589889:IY589889 SQ589889:SU589889 ACM589889:ACQ589889 AMI589889:AMM589889 AWE589889:AWI589889 BGA589889:BGE589889 BPW589889:BQA589889 BZS589889:BZW589889 CJO589889:CJS589889 CTK589889:CTO589889 DDG589889:DDK589889 DNC589889:DNG589889 DWY589889:DXC589889 EGU589889:EGY589889 EQQ589889:EQU589889 FAM589889:FAQ589889 FKI589889:FKM589889 FUE589889:FUI589889 GEA589889:GEE589889 GNW589889:GOA589889 GXS589889:GXW589889 HHO589889:HHS589889 HRK589889:HRO589889 IBG589889:IBK589889 ILC589889:ILG589889 IUY589889:IVC589889 JEU589889:JEY589889 JOQ589889:JOU589889 JYM589889:JYQ589889 KII589889:KIM589889 KSE589889:KSI589889 LCA589889:LCE589889 LLW589889:LMA589889 LVS589889:LVW589889 MFO589889:MFS589889 MPK589889:MPO589889 MZG589889:MZK589889 NJC589889:NJG589889 NSY589889:NTC589889 OCU589889:OCY589889 OMQ589889:OMU589889 OWM589889:OWQ589889 PGI589889:PGM589889 PQE589889:PQI589889 QAA589889:QAE589889 QJW589889:QKA589889 QTS589889:QTW589889 RDO589889:RDS589889 RNK589889:RNO589889 RXG589889:RXK589889 SHC589889:SHG589889 SQY589889:SRC589889 TAU589889:TAY589889 TKQ589889:TKU589889 TUM589889:TUQ589889 UEI589889:UEM589889 UOE589889:UOI589889 UYA589889:UYE589889 VHW589889:VIA589889 VRS589889:VRW589889 WBO589889:WBS589889 WLK589889:WLO589889 WVG589889:WVK589889 D655425:H655425 IU655425:IY655425 SQ655425:SU655425 ACM655425:ACQ655425 AMI655425:AMM655425 AWE655425:AWI655425 BGA655425:BGE655425 BPW655425:BQA655425 BZS655425:BZW655425 CJO655425:CJS655425 CTK655425:CTO655425 DDG655425:DDK655425 DNC655425:DNG655425 DWY655425:DXC655425 EGU655425:EGY655425 EQQ655425:EQU655425 FAM655425:FAQ655425 FKI655425:FKM655425 FUE655425:FUI655425 GEA655425:GEE655425 GNW655425:GOA655425 GXS655425:GXW655425 HHO655425:HHS655425 HRK655425:HRO655425 IBG655425:IBK655425 ILC655425:ILG655425 IUY655425:IVC655425 JEU655425:JEY655425 JOQ655425:JOU655425 JYM655425:JYQ655425 KII655425:KIM655425 KSE655425:KSI655425 LCA655425:LCE655425 LLW655425:LMA655425 LVS655425:LVW655425 MFO655425:MFS655425 MPK655425:MPO655425 MZG655425:MZK655425 NJC655425:NJG655425 NSY655425:NTC655425 OCU655425:OCY655425 OMQ655425:OMU655425 OWM655425:OWQ655425 PGI655425:PGM655425 PQE655425:PQI655425 QAA655425:QAE655425 QJW655425:QKA655425 QTS655425:QTW655425 RDO655425:RDS655425 RNK655425:RNO655425 RXG655425:RXK655425 SHC655425:SHG655425 SQY655425:SRC655425 TAU655425:TAY655425 TKQ655425:TKU655425 TUM655425:TUQ655425 UEI655425:UEM655425 UOE655425:UOI655425 UYA655425:UYE655425 VHW655425:VIA655425 VRS655425:VRW655425 WBO655425:WBS655425 WLK655425:WLO655425 WVG655425:WVK655425 D720961:H720961 IU720961:IY720961 SQ720961:SU720961 ACM720961:ACQ720961 AMI720961:AMM720961 AWE720961:AWI720961 BGA720961:BGE720961 BPW720961:BQA720961 BZS720961:BZW720961 CJO720961:CJS720961 CTK720961:CTO720961 DDG720961:DDK720961 DNC720961:DNG720961 DWY720961:DXC720961 EGU720961:EGY720961 EQQ720961:EQU720961 FAM720961:FAQ720961 FKI720961:FKM720961 FUE720961:FUI720961 GEA720961:GEE720961 GNW720961:GOA720961 GXS720961:GXW720961 HHO720961:HHS720961 HRK720961:HRO720961 IBG720961:IBK720961 ILC720961:ILG720961 IUY720961:IVC720961 JEU720961:JEY720961 JOQ720961:JOU720961 JYM720961:JYQ720961 KII720961:KIM720961 KSE720961:KSI720961 LCA720961:LCE720961 LLW720961:LMA720961 LVS720961:LVW720961 MFO720961:MFS720961 MPK720961:MPO720961 MZG720961:MZK720961 NJC720961:NJG720961 NSY720961:NTC720961 OCU720961:OCY720961 OMQ720961:OMU720961 OWM720961:OWQ720961 PGI720961:PGM720961 PQE720961:PQI720961 QAA720961:QAE720961 QJW720961:QKA720961 QTS720961:QTW720961 RDO720961:RDS720961 RNK720961:RNO720961 RXG720961:RXK720961 SHC720961:SHG720961 SQY720961:SRC720961 TAU720961:TAY720961 TKQ720961:TKU720961 TUM720961:TUQ720961 UEI720961:UEM720961 UOE720961:UOI720961 UYA720961:UYE720961 VHW720961:VIA720961 VRS720961:VRW720961 WBO720961:WBS720961 WLK720961:WLO720961 WVG720961:WVK720961 D786497:H786497 IU786497:IY786497 SQ786497:SU786497 ACM786497:ACQ786497 AMI786497:AMM786497 AWE786497:AWI786497 BGA786497:BGE786497 BPW786497:BQA786497 BZS786497:BZW786497 CJO786497:CJS786497 CTK786497:CTO786497 DDG786497:DDK786497 DNC786497:DNG786497 DWY786497:DXC786497 EGU786497:EGY786497 EQQ786497:EQU786497 FAM786497:FAQ786497 FKI786497:FKM786497 FUE786497:FUI786497 GEA786497:GEE786497 GNW786497:GOA786497 GXS786497:GXW786497 HHO786497:HHS786497 HRK786497:HRO786497 IBG786497:IBK786497 ILC786497:ILG786497 IUY786497:IVC786497 JEU786497:JEY786497 JOQ786497:JOU786497 JYM786497:JYQ786497 KII786497:KIM786497 KSE786497:KSI786497 LCA786497:LCE786497 LLW786497:LMA786497 LVS786497:LVW786497 MFO786497:MFS786497 MPK786497:MPO786497 MZG786497:MZK786497 NJC786497:NJG786497 NSY786497:NTC786497 OCU786497:OCY786497 OMQ786497:OMU786497 OWM786497:OWQ786497 PGI786497:PGM786497 PQE786497:PQI786497 QAA786497:QAE786497 QJW786497:QKA786497 QTS786497:QTW786497 RDO786497:RDS786497 RNK786497:RNO786497 RXG786497:RXK786497 SHC786497:SHG786497 SQY786497:SRC786497 TAU786497:TAY786497 TKQ786497:TKU786497 TUM786497:TUQ786497 UEI786497:UEM786497 UOE786497:UOI786497 UYA786497:UYE786497 VHW786497:VIA786497 VRS786497:VRW786497 WBO786497:WBS786497 WLK786497:WLO786497 WVG786497:WVK786497 D852033:H852033 IU852033:IY852033 SQ852033:SU852033 ACM852033:ACQ852033 AMI852033:AMM852033 AWE852033:AWI852033 BGA852033:BGE852033 BPW852033:BQA852033 BZS852033:BZW852033 CJO852033:CJS852033 CTK852033:CTO852033 DDG852033:DDK852033 DNC852033:DNG852033 DWY852033:DXC852033 EGU852033:EGY852033 EQQ852033:EQU852033 FAM852033:FAQ852033 FKI852033:FKM852033 FUE852033:FUI852033 GEA852033:GEE852033 GNW852033:GOA852033 GXS852033:GXW852033 HHO852033:HHS852033 HRK852033:HRO852033 IBG852033:IBK852033 ILC852033:ILG852033 IUY852033:IVC852033 JEU852033:JEY852033 JOQ852033:JOU852033 JYM852033:JYQ852033 KII852033:KIM852033 KSE852033:KSI852033 LCA852033:LCE852033 LLW852033:LMA852033 LVS852033:LVW852033 MFO852033:MFS852033 MPK852033:MPO852033 MZG852033:MZK852033 NJC852033:NJG852033 NSY852033:NTC852033 OCU852033:OCY852033 OMQ852033:OMU852033 OWM852033:OWQ852033 PGI852033:PGM852033 PQE852033:PQI852033 QAA852033:QAE852033 QJW852033:QKA852033 QTS852033:QTW852033 RDO852033:RDS852033 RNK852033:RNO852033 RXG852033:RXK852033 SHC852033:SHG852033 SQY852033:SRC852033 TAU852033:TAY852033 TKQ852033:TKU852033 TUM852033:TUQ852033 UEI852033:UEM852033 UOE852033:UOI852033 UYA852033:UYE852033 VHW852033:VIA852033 VRS852033:VRW852033 WBO852033:WBS852033 WLK852033:WLO852033 WVG852033:WVK852033 D917569:H917569 IU917569:IY917569 SQ917569:SU917569 ACM917569:ACQ917569 AMI917569:AMM917569 AWE917569:AWI917569 BGA917569:BGE917569 BPW917569:BQA917569 BZS917569:BZW917569 CJO917569:CJS917569 CTK917569:CTO917569 DDG917569:DDK917569 DNC917569:DNG917569 DWY917569:DXC917569 EGU917569:EGY917569 EQQ917569:EQU917569 FAM917569:FAQ917569 FKI917569:FKM917569 FUE917569:FUI917569 GEA917569:GEE917569 GNW917569:GOA917569 GXS917569:GXW917569 HHO917569:HHS917569 HRK917569:HRO917569 IBG917569:IBK917569 ILC917569:ILG917569 IUY917569:IVC917569 JEU917569:JEY917569 JOQ917569:JOU917569 JYM917569:JYQ917569 KII917569:KIM917569 KSE917569:KSI917569 LCA917569:LCE917569 LLW917569:LMA917569 LVS917569:LVW917569 MFO917569:MFS917569 MPK917569:MPO917569 MZG917569:MZK917569 NJC917569:NJG917569 NSY917569:NTC917569 OCU917569:OCY917569 OMQ917569:OMU917569 OWM917569:OWQ917569 PGI917569:PGM917569 PQE917569:PQI917569 QAA917569:QAE917569 QJW917569:QKA917569 QTS917569:QTW917569 RDO917569:RDS917569 RNK917569:RNO917569 RXG917569:RXK917569 SHC917569:SHG917569 SQY917569:SRC917569 TAU917569:TAY917569 TKQ917569:TKU917569 TUM917569:TUQ917569 UEI917569:UEM917569 UOE917569:UOI917569 UYA917569:UYE917569 VHW917569:VIA917569 VRS917569:VRW917569 WBO917569:WBS917569 WLK917569:WLO917569 WVG917569:WVK917569 D983105:H983105 IU983105:IY983105 SQ983105:SU983105 ACM983105:ACQ983105 AMI983105:AMM983105 AWE983105:AWI983105 BGA983105:BGE983105 BPW983105:BQA983105 BZS983105:BZW983105 CJO983105:CJS983105 CTK983105:CTO983105 DDG983105:DDK983105 DNC983105:DNG983105 DWY983105:DXC983105 EGU983105:EGY983105 EQQ983105:EQU983105 FAM983105:FAQ983105 FKI983105:FKM983105 FUE983105:FUI983105 GEA983105:GEE983105 GNW983105:GOA983105 GXS983105:GXW983105 HHO983105:HHS983105 HRK983105:HRO983105 IBG983105:IBK983105 ILC983105:ILG983105 IUY983105:IVC983105 JEU983105:JEY983105 JOQ983105:JOU983105 JYM983105:JYQ983105 KII983105:KIM983105 KSE983105:KSI983105 LCA983105:LCE983105 LLW983105:LMA983105 LVS983105:LVW983105 MFO983105:MFS983105 MPK983105:MPO983105 MZG983105:MZK983105 NJC983105:NJG983105 NSY983105:NTC983105 OCU983105:OCY983105 OMQ983105:OMU983105 OWM983105:OWQ983105 PGI983105:PGM983105 PQE983105:PQI983105 QAA983105:QAE983105 QJW983105:QKA983105 QTS983105:QTW983105 RDO983105:RDS983105 RNK983105:RNO983105 RXG983105:RXK983105 SHC983105:SHG983105 SQY983105:SRC983105 TAU983105:TAY983105 TKQ983105:TKU983105 TUM983105:TUQ983105 UEI983105:UEM983105 UOE983105:UOI983105 UYA983105:UYE983105 VHW983105:VIA983105 VRS983105:VRW983105 WBO983105:WBS983105 WLK983105:WLO983105 WVG983105:WVK983105 C65:C66 IT65:IT66 SP65:SP66 ACL65:ACL66 AMH65:AMH66 AWD65:AWD66 BFZ65:BFZ66 BPV65:BPV66 BZR65:BZR66 CJN65:CJN66 CTJ65:CTJ66 DDF65:DDF66 DNB65:DNB66 DWX65:DWX66 EGT65:EGT66 EQP65:EQP66 FAL65:FAL66 FKH65:FKH66 FUD65:FUD66 GDZ65:GDZ66 GNV65:GNV66 GXR65:GXR66 HHN65:HHN66 HRJ65:HRJ66 IBF65:IBF66 ILB65:ILB66 IUX65:IUX66 JET65:JET66 JOP65:JOP66 JYL65:JYL66 KIH65:KIH66 KSD65:KSD66 LBZ65:LBZ66 LLV65:LLV66 LVR65:LVR66 MFN65:MFN66 MPJ65:MPJ66 MZF65:MZF66 NJB65:NJB66 NSX65:NSX66 OCT65:OCT66 OMP65:OMP66 OWL65:OWL66 PGH65:PGH66 PQD65:PQD66 PZZ65:PZZ66 QJV65:QJV66 QTR65:QTR66 RDN65:RDN66 RNJ65:RNJ66 RXF65:RXF66 SHB65:SHB66 SQX65:SQX66 TAT65:TAT66 TKP65:TKP66 TUL65:TUL66 UEH65:UEH66 UOD65:UOD66 UXZ65:UXZ66 VHV65:VHV66 VRR65:VRR66 WBN65:WBN66 WLJ65:WLJ66 WVF65:WVF66 C65601:C65602 IT65601:IT65602 SP65601:SP65602 ACL65601:ACL65602 AMH65601:AMH65602 AWD65601:AWD65602 BFZ65601:BFZ65602 BPV65601:BPV65602 BZR65601:BZR65602 CJN65601:CJN65602 CTJ65601:CTJ65602 DDF65601:DDF65602 DNB65601:DNB65602 DWX65601:DWX65602 EGT65601:EGT65602 EQP65601:EQP65602 FAL65601:FAL65602 FKH65601:FKH65602 FUD65601:FUD65602 GDZ65601:GDZ65602 GNV65601:GNV65602 GXR65601:GXR65602 HHN65601:HHN65602 HRJ65601:HRJ65602 IBF65601:IBF65602 ILB65601:ILB65602 IUX65601:IUX65602 JET65601:JET65602 JOP65601:JOP65602 JYL65601:JYL65602 KIH65601:KIH65602 KSD65601:KSD65602 LBZ65601:LBZ65602 LLV65601:LLV65602 LVR65601:LVR65602 MFN65601:MFN65602 MPJ65601:MPJ65602 MZF65601:MZF65602 NJB65601:NJB65602 NSX65601:NSX65602 OCT65601:OCT65602 OMP65601:OMP65602 OWL65601:OWL65602 PGH65601:PGH65602 PQD65601:PQD65602 PZZ65601:PZZ65602 QJV65601:QJV65602 QTR65601:QTR65602 RDN65601:RDN65602 RNJ65601:RNJ65602 RXF65601:RXF65602 SHB65601:SHB65602 SQX65601:SQX65602 TAT65601:TAT65602 TKP65601:TKP65602 TUL65601:TUL65602 UEH65601:UEH65602 UOD65601:UOD65602 UXZ65601:UXZ65602 VHV65601:VHV65602 VRR65601:VRR65602 WBN65601:WBN65602 WLJ65601:WLJ65602 WVF65601:WVF65602 C131137:C131138 IT131137:IT131138 SP131137:SP131138 ACL131137:ACL131138 AMH131137:AMH131138 AWD131137:AWD131138 BFZ131137:BFZ131138 BPV131137:BPV131138 BZR131137:BZR131138 CJN131137:CJN131138 CTJ131137:CTJ131138 DDF131137:DDF131138 DNB131137:DNB131138 DWX131137:DWX131138 EGT131137:EGT131138 EQP131137:EQP131138 FAL131137:FAL131138 FKH131137:FKH131138 FUD131137:FUD131138 GDZ131137:GDZ131138 GNV131137:GNV131138 GXR131137:GXR131138 HHN131137:HHN131138 HRJ131137:HRJ131138 IBF131137:IBF131138 ILB131137:ILB131138 IUX131137:IUX131138 JET131137:JET131138 JOP131137:JOP131138 JYL131137:JYL131138 KIH131137:KIH131138 KSD131137:KSD131138 LBZ131137:LBZ131138 LLV131137:LLV131138 LVR131137:LVR131138 MFN131137:MFN131138 MPJ131137:MPJ131138 MZF131137:MZF131138 NJB131137:NJB131138 NSX131137:NSX131138 OCT131137:OCT131138 OMP131137:OMP131138 OWL131137:OWL131138 PGH131137:PGH131138 PQD131137:PQD131138 PZZ131137:PZZ131138 QJV131137:QJV131138 QTR131137:QTR131138 RDN131137:RDN131138 RNJ131137:RNJ131138 RXF131137:RXF131138 SHB131137:SHB131138 SQX131137:SQX131138 TAT131137:TAT131138 TKP131137:TKP131138 TUL131137:TUL131138 UEH131137:UEH131138 UOD131137:UOD131138 UXZ131137:UXZ131138 VHV131137:VHV131138 VRR131137:VRR131138 WBN131137:WBN131138 WLJ131137:WLJ131138 WVF131137:WVF131138 C196673:C196674 IT196673:IT196674 SP196673:SP196674 ACL196673:ACL196674 AMH196673:AMH196674 AWD196673:AWD196674 BFZ196673:BFZ196674 BPV196673:BPV196674 BZR196673:BZR196674 CJN196673:CJN196674 CTJ196673:CTJ196674 DDF196673:DDF196674 DNB196673:DNB196674 DWX196673:DWX196674 EGT196673:EGT196674 EQP196673:EQP196674 FAL196673:FAL196674 FKH196673:FKH196674 FUD196673:FUD196674 GDZ196673:GDZ196674 GNV196673:GNV196674 GXR196673:GXR196674 HHN196673:HHN196674 HRJ196673:HRJ196674 IBF196673:IBF196674 ILB196673:ILB196674 IUX196673:IUX196674 JET196673:JET196674 JOP196673:JOP196674 JYL196673:JYL196674 KIH196673:KIH196674 KSD196673:KSD196674 LBZ196673:LBZ196674 LLV196673:LLV196674 LVR196673:LVR196674 MFN196673:MFN196674 MPJ196673:MPJ196674 MZF196673:MZF196674 NJB196673:NJB196674 NSX196673:NSX196674 OCT196673:OCT196674 OMP196673:OMP196674 OWL196673:OWL196674 PGH196673:PGH196674 PQD196673:PQD196674 PZZ196673:PZZ196674 QJV196673:QJV196674 QTR196673:QTR196674 RDN196673:RDN196674 RNJ196673:RNJ196674 RXF196673:RXF196674 SHB196673:SHB196674 SQX196673:SQX196674 TAT196673:TAT196674 TKP196673:TKP196674 TUL196673:TUL196674 UEH196673:UEH196674 UOD196673:UOD196674 UXZ196673:UXZ196674 VHV196673:VHV196674 VRR196673:VRR196674 WBN196673:WBN196674 WLJ196673:WLJ196674 WVF196673:WVF196674 C262209:C262210 IT262209:IT262210 SP262209:SP262210 ACL262209:ACL262210 AMH262209:AMH262210 AWD262209:AWD262210 BFZ262209:BFZ262210 BPV262209:BPV262210 BZR262209:BZR262210 CJN262209:CJN262210 CTJ262209:CTJ262210 DDF262209:DDF262210 DNB262209:DNB262210 DWX262209:DWX262210 EGT262209:EGT262210 EQP262209:EQP262210 FAL262209:FAL262210 FKH262209:FKH262210 FUD262209:FUD262210 GDZ262209:GDZ262210 GNV262209:GNV262210 GXR262209:GXR262210 HHN262209:HHN262210 HRJ262209:HRJ262210 IBF262209:IBF262210 ILB262209:ILB262210 IUX262209:IUX262210 JET262209:JET262210 JOP262209:JOP262210 JYL262209:JYL262210 KIH262209:KIH262210 KSD262209:KSD262210 LBZ262209:LBZ262210 LLV262209:LLV262210 LVR262209:LVR262210 MFN262209:MFN262210 MPJ262209:MPJ262210 MZF262209:MZF262210 NJB262209:NJB262210 NSX262209:NSX262210 OCT262209:OCT262210 OMP262209:OMP262210 OWL262209:OWL262210 PGH262209:PGH262210 PQD262209:PQD262210 PZZ262209:PZZ262210 QJV262209:QJV262210 QTR262209:QTR262210 RDN262209:RDN262210 RNJ262209:RNJ262210 RXF262209:RXF262210 SHB262209:SHB262210 SQX262209:SQX262210 TAT262209:TAT262210 TKP262209:TKP262210 TUL262209:TUL262210 UEH262209:UEH262210 UOD262209:UOD262210 UXZ262209:UXZ262210 VHV262209:VHV262210 VRR262209:VRR262210 WBN262209:WBN262210 WLJ262209:WLJ262210 WVF262209:WVF262210 C327745:C327746 IT327745:IT327746 SP327745:SP327746 ACL327745:ACL327746 AMH327745:AMH327746 AWD327745:AWD327746 BFZ327745:BFZ327746 BPV327745:BPV327746 BZR327745:BZR327746 CJN327745:CJN327746 CTJ327745:CTJ327746 DDF327745:DDF327746 DNB327745:DNB327746 DWX327745:DWX327746 EGT327745:EGT327746 EQP327745:EQP327746 FAL327745:FAL327746 FKH327745:FKH327746 FUD327745:FUD327746 GDZ327745:GDZ327746 GNV327745:GNV327746 GXR327745:GXR327746 HHN327745:HHN327746 HRJ327745:HRJ327746 IBF327745:IBF327746 ILB327745:ILB327746 IUX327745:IUX327746 JET327745:JET327746 JOP327745:JOP327746 JYL327745:JYL327746 KIH327745:KIH327746 KSD327745:KSD327746 LBZ327745:LBZ327746 LLV327745:LLV327746 LVR327745:LVR327746 MFN327745:MFN327746 MPJ327745:MPJ327746 MZF327745:MZF327746 NJB327745:NJB327746 NSX327745:NSX327746 OCT327745:OCT327746 OMP327745:OMP327746 OWL327745:OWL327746 PGH327745:PGH327746 PQD327745:PQD327746 PZZ327745:PZZ327746 QJV327745:QJV327746 QTR327745:QTR327746 RDN327745:RDN327746 RNJ327745:RNJ327746 RXF327745:RXF327746 SHB327745:SHB327746 SQX327745:SQX327746 TAT327745:TAT327746 TKP327745:TKP327746 TUL327745:TUL327746 UEH327745:UEH327746 UOD327745:UOD327746 UXZ327745:UXZ327746 VHV327745:VHV327746 VRR327745:VRR327746 WBN327745:WBN327746 WLJ327745:WLJ327746 WVF327745:WVF327746 C393281:C393282 IT393281:IT393282 SP393281:SP393282 ACL393281:ACL393282 AMH393281:AMH393282 AWD393281:AWD393282 BFZ393281:BFZ393282 BPV393281:BPV393282 BZR393281:BZR393282 CJN393281:CJN393282 CTJ393281:CTJ393282 DDF393281:DDF393282 DNB393281:DNB393282 DWX393281:DWX393282 EGT393281:EGT393282 EQP393281:EQP393282 FAL393281:FAL393282 FKH393281:FKH393282 FUD393281:FUD393282 GDZ393281:GDZ393282 GNV393281:GNV393282 GXR393281:GXR393282 HHN393281:HHN393282 HRJ393281:HRJ393282 IBF393281:IBF393282 ILB393281:ILB393282 IUX393281:IUX393282 JET393281:JET393282 JOP393281:JOP393282 JYL393281:JYL393282 KIH393281:KIH393282 KSD393281:KSD393282 LBZ393281:LBZ393282 LLV393281:LLV393282 LVR393281:LVR393282 MFN393281:MFN393282 MPJ393281:MPJ393282 MZF393281:MZF393282 NJB393281:NJB393282 NSX393281:NSX393282 OCT393281:OCT393282 OMP393281:OMP393282 OWL393281:OWL393282 PGH393281:PGH393282 PQD393281:PQD393282 PZZ393281:PZZ393282 QJV393281:QJV393282 QTR393281:QTR393282 RDN393281:RDN393282 RNJ393281:RNJ393282 RXF393281:RXF393282 SHB393281:SHB393282 SQX393281:SQX393282 TAT393281:TAT393282 TKP393281:TKP393282 TUL393281:TUL393282 UEH393281:UEH393282 UOD393281:UOD393282 UXZ393281:UXZ393282 VHV393281:VHV393282 VRR393281:VRR393282 WBN393281:WBN393282 WLJ393281:WLJ393282 WVF393281:WVF393282 C458817:C458818 IT458817:IT458818 SP458817:SP458818 ACL458817:ACL458818 AMH458817:AMH458818 AWD458817:AWD458818 BFZ458817:BFZ458818 BPV458817:BPV458818 BZR458817:BZR458818 CJN458817:CJN458818 CTJ458817:CTJ458818 DDF458817:DDF458818 DNB458817:DNB458818 DWX458817:DWX458818 EGT458817:EGT458818 EQP458817:EQP458818 FAL458817:FAL458818 FKH458817:FKH458818 FUD458817:FUD458818 GDZ458817:GDZ458818 GNV458817:GNV458818 GXR458817:GXR458818 HHN458817:HHN458818 HRJ458817:HRJ458818 IBF458817:IBF458818 ILB458817:ILB458818 IUX458817:IUX458818 JET458817:JET458818 JOP458817:JOP458818 JYL458817:JYL458818 KIH458817:KIH458818 KSD458817:KSD458818 LBZ458817:LBZ458818 LLV458817:LLV458818 LVR458817:LVR458818 MFN458817:MFN458818 MPJ458817:MPJ458818 MZF458817:MZF458818 NJB458817:NJB458818 NSX458817:NSX458818 OCT458817:OCT458818 OMP458817:OMP458818 OWL458817:OWL458818 PGH458817:PGH458818 PQD458817:PQD458818 PZZ458817:PZZ458818 QJV458817:QJV458818 QTR458817:QTR458818 RDN458817:RDN458818 RNJ458817:RNJ458818 RXF458817:RXF458818 SHB458817:SHB458818 SQX458817:SQX458818 TAT458817:TAT458818 TKP458817:TKP458818 TUL458817:TUL458818 UEH458817:UEH458818 UOD458817:UOD458818 UXZ458817:UXZ458818 VHV458817:VHV458818 VRR458817:VRR458818 WBN458817:WBN458818 WLJ458817:WLJ458818 WVF458817:WVF458818 C524353:C524354 IT524353:IT524354 SP524353:SP524354 ACL524353:ACL524354 AMH524353:AMH524354 AWD524353:AWD524354 BFZ524353:BFZ524354 BPV524353:BPV524354 BZR524353:BZR524354 CJN524353:CJN524354 CTJ524353:CTJ524354 DDF524353:DDF524354 DNB524353:DNB524354 DWX524353:DWX524354 EGT524353:EGT524354 EQP524353:EQP524354 FAL524353:FAL524354 FKH524353:FKH524354 FUD524353:FUD524354 GDZ524353:GDZ524354 GNV524353:GNV524354 GXR524353:GXR524354 HHN524353:HHN524354 HRJ524353:HRJ524354 IBF524353:IBF524354 ILB524353:ILB524354 IUX524353:IUX524354 JET524353:JET524354 JOP524353:JOP524354 JYL524353:JYL524354 KIH524353:KIH524354 KSD524353:KSD524354 LBZ524353:LBZ524354 LLV524353:LLV524354 LVR524353:LVR524354 MFN524353:MFN524354 MPJ524353:MPJ524354 MZF524353:MZF524354 NJB524353:NJB524354 NSX524353:NSX524354 OCT524353:OCT524354 OMP524353:OMP524354 OWL524353:OWL524354 PGH524353:PGH524354 PQD524353:PQD524354 PZZ524353:PZZ524354 QJV524353:QJV524354 QTR524353:QTR524354 RDN524353:RDN524354 RNJ524353:RNJ524354 RXF524353:RXF524354 SHB524353:SHB524354 SQX524353:SQX524354 TAT524353:TAT524354 TKP524353:TKP524354 TUL524353:TUL524354 UEH524353:UEH524354 UOD524353:UOD524354 UXZ524353:UXZ524354 VHV524353:VHV524354 VRR524353:VRR524354 WBN524353:WBN524354 WLJ524353:WLJ524354 WVF524353:WVF524354 C589889:C589890 IT589889:IT589890 SP589889:SP589890 ACL589889:ACL589890 AMH589889:AMH589890 AWD589889:AWD589890 BFZ589889:BFZ589890 BPV589889:BPV589890 BZR589889:BZR589890 CJN589889:CJN589890 CTJ589889:CTJ589890 DDF589889:DDF589890 DNB589889:DNB589890 DWX589889:DWX589890 EGT589889:EGT589890 EQP589889:EQP589890 FAL589889:FAL589890 FKH589889:FKH589890 FUD589889:FUD589890 GDZ589889:GDZ589890 GNV589889:GNV589890 GXR589889:GXR589890 HHN589889:HHN589890 HRJ589889:HRJ589890 IBF589889:IBF589890 ILB589889:ILB589890 IUX589889:IUX589890 JET589889:JET589890 JOP589889:JOP589890 JYL589889:JYL589890 KIH589889:KIH589890 KSD589889:KSD589890 LBZ589889:LBZ589890 LLV589889:LLV589890 LVR589889:LVR589890 MFN589889:MFN589890 MPJ589889:MPJ589890 MZF589889:MZF589890 NJB589889:NJB589890 NSX589889:NSX589890 OCT589889:OCT589890 OMP589889:OMP589890 OWL589889:OWL589890 PGH589889:PGH589890 PQD589889:PQD589890 PZZ589889:PZZ589890 QJV589889:QJV589890 QTR589889:QTR589890 RDN589889:RDN589890 RNJ589889:RNJ589890 RXF589889:RXF589890 SHB589889:SHB589890 SQX589889:SQX589890 TAT589889:TAT589890 TKP589889:TKP589890 TUL589889:TUL589890 UEH589889:UEH589890 UOD589889:UOD589890 UXZ589889:UXZ589890 VHV589889:VHV589890 VRR589889:VRR589890 WBN589889:WBN589890 WLJ589889:WLJ589890 WVF589889:WVF589890 C655425:C655426 IT655425:IT655426 SP655425:SP655426 ACL655425:ACL655426 AMH655425:AMH655426 AWD655425:AWD655426 BFZ655425:BFZ655426 BPV655425:BPV655426 BZR655425:BZR655426 CJN655425:CJN655426 CTJ655425:CTJ655426 DDF655425:DDF655426 DNB655425:DNB655426 DWX655425:DWX655426 EGT655425:EGT655426 EQP655425:EQP655426 FAL655425:FAL655426 FKH655425:FKH655426 FUD655425:FUD655426 GDZ655425:GDZ655426 GNV655425:GNV655426 GXR655425:GXR655426 HHN655425:HHN655426 HRJ655425:HRJ655426 IBF655425:IBF655426 ILB655425:ILB655426 IUX655425:IUX655426 JET655425:JET655426 JOP655425:JOP655426 JYL655425:JYL655426 KIH655425:KIH655426 KSD655425:KSD655426 LBZ655425:LBZ655426 LLV655425:LLV655426 LVR655425:LVR655426 MFN655425:MFN655426 MPJ655425:MPJ655426 MZF655425:MZF655426 NJB655425:NJB655426 NSX655425:NSX655426 OCT655425:OCT655426 OMP655425:OMP655426 OWL655425:OWL655426 PGH655425:PGH655426 PQD655425:PQD655426 PZZ655425:PZZ655426 QJV655425:QJV655426 QTR655425:QTR655426 RDN655425:RDN655426 RNJ655425:RNJ655426 RXF655425:RXF655426 SHB655425:SHB655426 SQX655425:SQX655426 TAT655425:TAT655426 TKP655425:TKP655426 TUL655425:TUL655426 UEH655425:UEH655426 UOD655425:UOD655426 UXZ655425:UXZ655426 VHV655425:VHV655426 VRR655425:VRR655426 WBN655425:WBN655426 WLJ655425:WLJ655426 WVF655425:WVF655426 C720961:C720962 IT720961:IT720962 SP720961:SP720962 ACL720961:ACL720962 AMH720961:AMH720962 AWD720961:AWD720962 BFZ720961:BFZ720962 BPV720961:BPV720962 BZR720961:BZR720962 CJN720961:CJN720962 CTJ720961:CTJ720962 DDF720961:DDF720962 DNB720961:DNB720962 DWX720961:DWX720962 EGT720961:EGT720962 EQP720961:EQP720962 FAL720961:FAL720962 FKH720961:FKH720962 FUD720961:FUD720962 GDZ720961:GDZ720962 GNV720961:GNV720962 GXR720961:GXR720962 HHN720961:HHN720962 HRJ720961:HRJ720962 IBF720961:IBF720962 ILB720961:ILB720962 IUX720961:IUX720962 JET720961:JET720962 JOP720961:JOP720962 JYL720961:JYL720962 KIH720961:KIH720962 KSD720961:KSD720962 LBZ720961:LBZ720962 LLV720961:LLV720962 LVR720961:LVR720962 MFN720961:MFN720962 MPJ720961:MPJ720962 MZF720961:MZF720962 NJB720961:NJB720962 NSX720961:NSX720962 OCT720961:OCT720962 OMP720961:OMP720962 OWL720961:OWL720962 PGH720961:PGH720962 PQD720961:PQD720962 PZZ720961:PZZ720962 QJV720961:QJV720962 QTR720961:QTR720962 RDN720961:RDN720962 RNJ720961:RNJ720962 RXF720961:RXF720962 SHB720961:SHB720962 SQX720961:SQX720962 TAT720961:TAT720962 TKP720961:TKP720962 TUL720961:TUL720962 UEH720961:UEH720962 UOD720961:UOD720962 UXZ720961:UXZ720962 VHV720961:VHV720962 VRR720961:VRR720962 WBN720961:WBN720962 WLJ720961:WLJ720962 WVF720961:WVF720962 C786497:C786498 IT786497:IT786498 SP786497:SP786498 ACL786497:ACL786498 AMH786497:AMH786498 AWD786497:AWD786498 BFZ786497:BFZ786498 BPV786497:BPV786498 BZR786497:BZR786498 CJN786497:CJN786498 CTJ786497:CTJ786498 DDF786497:DDF786498 DNB786497:DNB786498 DWX786497:DWX786498 EGT786497:EGT786498 EQP786497:EQP786498 FAL786497:FAL786498 FKH786497:FKH786498 FUD786497:FUD786498 GDZ786497:GDZ786498 GNV786497:GNV786498 GXR786497:GXR786498 HHN786497:HHN786498 HRJ786497:HRJ786498 IBF786497:IBF786498 ILB786497:ILB786498 IUX786497:IUX786498 JET786497:JET786498 JOP786497:JOP786498 JYL786497:JYL786498 KIH786497:KIH786498 KSD786497:KSD786498 LBZ786497:LBZ786498 LLV786497:LLV786498 LVR786497:LVR786498 MFN786497:MFN786498 MPJ786497:MPJ786498 MZF786497:MZF786498 NJB786497:NJB786498 NSX786497:NSX786498 OCT786497:OCT786498 OMP786497:OMP786498 OWL786497:OWL786498 PGH786497:PGH786498 PQD786497:PQD786498 PZZ786497:PZZ786498 QJV786497:QJV786498 QTR786497:QTR786498 RDN786497:RDN786498 RNJ786497:RNJ786498 RXF786497:RXF786498 SHB786497:SHB786498 SQX786497:SQX786498 TAT786497:TAT786498 TKP786497:TKP786498 TUL786497:TUL786498 UEH786497:UEH786498 UOD786497:UOD786498 UXZ786497:UXZ786498 VHV786497:VHV786498 VRR786497:VRR786498 WBN786497:WBN786498 WLJ786497:WLJ786498 WVF786497:WVF786498 C852033:C852034 IT852033:IT852034 SP852033:SP852034 ACL852033:ACL852034 AMH852033:AMH852034 AWD852033:AWD852034 BFZ852033:BFZ852034 BPV852033:BPV852034 BZR852033:BZR852034 CJN852033:CJN852034 CTJ852033:CTJ852034 DDF852033:DDF852034 DNB852033:DNB852034 DWX852033:DWX852034 EGT852033:EGT852034 EQP852033:EQP852034 FAL852033:FAL852034 FKH852033:FKH852034 FUD852033:FUD852034 GDZ852033:GDZ852034 GNV852033:GNV852034 GXR852033:GXR852034 HHN852033:HHN852034 HRJ852033:HRJ852034 IBF852033:IBF852034 ILB852033:ILB852034 IUX852033:IUX852034 JET852033:JET852034 JOP852033:JOP852034 JYL852033:JYL852034 KIH852033:KIH852034 KSD852033:KSD852034 LBZ852033:LBZ852034 LLV852033:LLV852034 LVR852033:LVR852034 MFN852033:MFN852034 MPJ852033:MPJ852034 MZF852033:MZF852034 NJB852033:NJB852034 NSX852033:NSX852034 OCT852033:OCT852034 OMP852033:OMP852034 OWL852033:OWL852034 PGH852033:PGH852034 PQD852033:PQD852034 PZZ852033:PZZ852034 QJV852033:QJV852034 QTR852033:QTR852034 RDN852033:RDN852034 RNJ852033:RNJ852034 RXF852033:RXF852034 SHB852033:SHB852034 SQX852033:SQX852034 TAT852033:TAT852034 TKP852033:TKP852034 TUL852033:TUL852034 UEH852033:UEH852034 UOD852033:UOD852034 UXZ852033:UXZ852034 VHV852033:VHV852034 VRR852033:VRR852034 WBN852033:WBN852034 WLJ852033:WLJ852034 WVF852033:WVF852034 C917569:C917570 IT917569:IT917570 SP917569:SP917570 ACL917569:ACL917570 AMH917569:AMH917570 AWD917569:AWD917570 BFZ917569:BFZ917570 BPV917569:BPV917570 BZR917569:BZR917570 CJN917569:CJN917570 CTJ917569:CTJ917570 DDF917569:DDF917570 DNB917569:DNB917570 DWX917569:DWX917570 EGT917569:EGT917570 EQP917569:EQP917570 FAL917569:FAL917570 FKH917569:FKH917570 FUD917569:FUD917570 GDZ917569:GDZ917570 GNV917569:GNV917570 GXR917569:GXR917570 HHN917569:HHN917570 HRJ917569:HRJ917570 IBF917569:IBF917570 ILB917569:ILB917570 IUX917569:IUX917570 JET917569:JET917570 JOP917569:JOP917570 JYL917569:JYL917570 KIH917569:KIH917570 KSD917569:KSD917570 LBZ917569:LBZ917570 LLV917569:LLV917570 LVR917569:LVR917570 MFN917569:MFN917570 MPJ917569:MPJ917570 MZF917569:MZF917570 NJB917569:NJB917570 NSX917569:NSX917570 OCT917569:OCT917570 OMP917569:OMP917570 OWL917569:OWL917570 PGH917569:PGH917570 PQD917569:PQD917570 PZZ917569:PZZ917570 QJV917569:QJV917570 QTR917569:QTR917570 RDN917569:RDN917570 RNJ917569:RNJ917570 RXF917569:RXF917570 SHB917569:SHB917570 SQX917569:SQX917570 TAT917569:TAT917570 TKP917569:TKP917570 TUL917569:TUL917570 UEH917569:UEH917570 UOD917569:UOD917570 UXZ917569:UXZ917570 VHV917569:VHV917570 VRR917569:VRR917570 WBN917569:WBN917570 WLJ917569:WLJ917570 WVF917569:WVF917570 C983105:C983106 IT983105:IT983106 SP983105:SP983106 ACL983105:ACL983106 AMH983105:AMH983106 AWD983105:AWD983106 BFZ983105:BFZ983106 BPV983105:BPV983106 BZR983105:BZR983106 CJN983105:CJN983106 CTJ983105:CTJ983106 DDF983105:DDF983106 DNB983105:DNB983106 DWX983105:DWX983106 EGT983105:EGT983106 EQP983105:EQP983106 FAL983105:FAL983106 FKH983105:FKH983106 FUD983105:FUD983106 GDZ983105:GDZ983106 GNV983105:GNV983106 GXR983105:GXR983106 HHN983105:HHN983106 HRJ983105:HRJ983106 IBF983105:IBF983106 ILB983105:ILB983106 IUX983105:IUX983106 JET983105:JET983106 JOP983105:JOP983106 JYL983105:JYL983106 KIH983105:KIH983106 KSD983105:KSD983106 LBZ983105:LBZ983106 LLV983105:LLV983106 LVR983105:LVR983106 MFN983105:MFN983106 MPJ983105:MPJ983106 MZF983105:MZF983106 NJB983105:NJB983106 NSX983105:NSX983106 OCT983105:OCT983106 OMP983105:OMP983106 OWL983105:OWL983106 PGH983105:PGH983106 PQD983105:PQD983106 PZZ983105:PZZ983106 QJV983105:QJV983106 QTR983105:QTR983106 RDN983105:RDN983106 RNJ983105:RNJ983106 RXF983105:RXF983106 SHB983105:SHB983106 SQX983105:SQX983106 TAT983105:TAT983106 TKP983105:TKP983106 TUL983105:TUL983106 UEH983105:UEH983106 UOD983105:UOD983106 UXZ983105:UXZ983106 VHV983105:VHV983106 VRR983105:VRR983106 WBN983105:WBN983106 WLJ983105:WLJ983106 WVF983105:WVF983106" xr:uid="{889754A0-26C4-4149-B77D-0EB50B0442B3}"/>
  </dataValidations>
  <pageMargins left="0.7" right="0.7" top="0.75" bottom="0.75" header="0.3" footer="0.3"/>
  <pageSetup paperSize="9"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Dorota Gawryluk</cp:lastModifiedBy>
  <cp:lastPrinted>2023-02-17T12:48:45Z</cp:lastPrinted>
  <dcterms:created xsi:type="dcterms:W3CDTF">2020-09-30T10:33:41Z</dcterms:created>
  <dcterms:modified xsi:type="dcterms:W3CDTF">2023-02-17T12:48:52Z</dcterms:modified>
</cp:coreProperties>
</file>